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0 - DeviSOC\Projets\Z-25024 - AUXERRE - GALERIE ROMANE - Remplacement des menuiseries - DCE\"/>
    </mc:Choice>
  </mc:AlternateContent>
  <xr:revisionPtr revIDLastSave="0" documentId="13_ncr:1_{A29D2F2E-2C69-49FF-9A4C-872ECCC09D7A}" xr6:coauthVersionLast="47" xr6:coauthVersionMax="47" xr10:uidLastSave="{00000000-0000-0000-0000-000000000000}"/>
  <bookViews>
    <workbookView xWindow="-577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 iterateCount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2" l="1"/>
  <c r="J22" i="2"/>
  <c r="J24" i="2"/>
  <c r="J26" i="2"/>
  <c r="J28" i="2"/>
  <c r="J30" i="2"/>
  <c r="J32" i="2"/>
  <c r="J34" i="2"/>
  <c r="J36" i="2"/>
  <c r="J38" i="2"/>
  <c r="J42" i="2"/>
  <c r="J56" i="2"/>
  <c r="J58" i="2"/>
  <c r="J70" i="2"/>
  <c r="J75" i="2"/>
  <c r="F93" i="2"/>
  <c r="F94" i="2"/>
  <c r="F95" i="2"/>
  <c r="AA1" i="3"/>
  <c r="AA3" i="3"/>
  <c r="AA12" i="3"/>
  <c r="AA23" i="3"/>
  <c r="AA24" i="3"/>
  <c r="AA13" i="3"/>
  <c r="AA7" i="3"/>
  <c r="AA93" i="3"/>
  <c r="AA89" i="3"/>
  <c r="AA25" i="3"/>
  <c r="AA14" i="3"/>
  <c r="AA65" i="3"/>
  <c r="AA57" i="3"/>
  <c r="AA45" i="3"/>
  <c r="AA26" i="3"/>
  <c r="AA27" i="3"/>
  <c r="AA8" i="3"/>
  <c r="AA4" i="3"/>
  <c r="AA15" i="3"/>
  <c r="AA28" i="3"/>
  <c r="AA29" i="3"/>
  <c r="AA16" i="3"/>
  <c r="AA9" i="3"/>
  <c r="AA94" i="3"/>
  <c r="AA90" i="3"/>
  <c r="AA30" i="3"/>
  <c r="AA17" i="3"/>
  <c r="AA75" i="3"/>
  <c r="AA67" i="3"/>
  <c r="AA59" i="3"/>
  <c r="AA49" i="3"/>
  <c r="AA31" i="3"/>
  <c r="AA32" i="3"/>
  <c r="AA33" i="3"/>
  <c r="AA5" i="3"/>
  <c r="AA18" i="3"/>
  <c r="AA34" i="3"/>
  <c r="AA19" i="3"/>
  <c r="AA10" i="3"/>
  <c r="AA95" i="3"/>
  <c r="AA91" i="3"/>
  <c r="AA35" i="3"/>
  <c r="AA20" i="3"/>
  <c r="AA69" i="3"/>
  <c r="AA61" i="3"/>
  <c r="AA53" i="3"/>
  <c r="AA36" i="3"/>
  <c r="AA37" i="3"/>
  <c r="AA6" i="3"/>
  <c r="AA38" i="3"/>
  <c r="AA21" i="3"/>
  <c r="AA11" i="3"/>
  <c r="AA96" i="3"/>
  <c r="AA92" i="3"/>
  <c r="AA39" i="3"/>
  <c r="AA22" i="3"/>
  <c r="AA71" i="3"/>
  <c r="AA63" i="3"/>
  <c r="AA55" i="3"/>
  <c r="AA40" i="3"/>
  <c r="AA41" i="3"/>
  <c r="AA98" i="3"/>
  <c r="AA97" i="3"/>
  <c r="AA88" i="3"/>
  <c r="AA87" i="3"/>
  <c r="AA86" i="3"/>
  <c r="AA85" i="3"/>
  <c r="AA84" i="3"/>
  <c r="AA83" i="3"/>
  <c r="AA82" i="3"/>
  <c r="AA81" i="3"/>
  <c r="AA80" i="3"/>
  <c r="AA79" i="3"/>
  <c r="AA78" i="3"/>
  <c r="AA77" i="3"/>
  <c r="AA76" i="3"/>
  <c r="AA74" i="3"/>
  <c r="AA73" i="3"/>
  <c r="AA72" i="3"/>
  <c r="AA70" i="3"/>
  <c r="AA68" i="3"/>
  <c r="AA66" i="3"/>
  <c r="AA64" i="3"/>
  <c r="AA62" i="3"/>
  <c r="AA60" i="3"/>
  <c r="AA58" i="3"/>
  <c r="AA56" i="3"/>
  <c r="AA54" i="3"/>
  <c r="AA52" i="3"/>
  <c r="AA51" i="3"/>
  <c r="AA50" i="3"/>
  <c r="AA48" i="3"/>
  <c r="AA47" i="3"/>
  <c r="AA46" i="3"/>
  <c r="AA44" i="3"/>
  <c r="AA43" i="3"/>
  <c r="AA42" i="3"/>
  <c r="AA2" i="3"/>
  <c r="F103" i="2"/>
  <c r="F106" i="2"/>
  <c r="M104" i="2"/>
  <c r="F107" i="2"/>
  <c r="F108" i="2"/>
  <c r="C104" i="2"/>
  <c r="C98" i="2"/>
  <c r="F90" i="2"/>
  <c r="F89" i="2"/>
  <c r="F88" i="2"/>
  <c r="F87" i="2"/>
  <c r="F81" i="2"/>
  <c r="F82" i="2"/>
  <c r="F83" i="2"/>
  <c r="F64" i="2"/>
  <c r="F65" i="2"/>
  <c r="F66" i="2"/>
  <c r="F50" i="2"/>
  <c r="F51" i="2"/>
  <c r="F52" i="2"/>
  <c r="F14" i="2"/>
  <c r="F15" i="2"/>
  <c r="F16" i="2"/>
  <c r="G84" i="1"/>
  <c r="G82" i="1"/>
  <c r="G80" i="1"/>
  <c r="G78" i="1"/>
  <c r="E70" i="1"/>
  <c r="E63" i="1"/>
  <c r="E60" i="1"/>
  <c r="E20" i="1"/>
  <c r="E11" i="1"/>
</calcChain>
</file>

<file path=xl/sharedStrings.xml><?xml version="1.0" encoding="utf-8"?>
<sst xmlns="http://schemas.openxmlformats.org/spreadsheetml/2006/main" count="245" uniqueCount="170">
  <si>
    <t>Dossier</t>
  </si>
  <si>
    <t>Date</t>
  </si>
  <si>
    <t>Phase</t>
  </si>
  <si>
    <t>Indice</t>
  </si>
  <si>
    <t>MAÎTRE D'OUVRAGE
Préfecture de l'Yonne
1 Pl. de la Préfecture
89000 Auxerre</t>
  </si>
  <si>
    <t>MAÎTRE D'OEUVRE : 
    2bdm Architectes F. DIDIER ACMH
    Aile des Ministres Nord Château de
    Château de Versailles  R.P 834
    78008 VERSAILLES
    Tél : 01.30.83.74.10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</si>
  <si>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</si>
  <si>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</si>
  <si>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</si>
  <si>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</si>
  <si>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</si>
  <si>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</si>
  <si>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</si>
  <si>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</si>
  <si>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</si>
  <si>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</si>
  <si>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</si>
  <si>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</si>
  <si>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</si>
  <si>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</si>
  <si>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</si>
  <si>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</si>
  <si>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</si>
  <si>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</si>
  <si>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</si>
  <si>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</si>
  <si>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</si>
  <si>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</si>
  <si>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</si>
  <si>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</si>
  <si>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</si>
  <si>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</si>
  <si>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</si>
  <si>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</si>
  <si>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</si>
  <si>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</si>
  <si>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n°3</t>
  </si>
  <si>
    <t>MENUISERIE MÉTALLIQUE - SERRURERIE - STORES</t>
  </si>
  <si>
    <t>TRAVAUX PREPARATOIRES</t>
  </si>
  <si>
    <t>1.1</t>
  </si>
  <si>
    <t xml:space="preserve">Moyens d'accès et de levage </t>
  </si>
  <si>
    <t>4.T</t>
  </si>
  <si>
    <t>1.1.1</t>
  </si>
  <si>
    <t>FT</t>
  </si>
  <si>
    <t>9.&amp;</t>
  </si>
  <si>
    <t>4.&amp;</t>
  </si>
  <si>
    <t>3.&amp;</t>
  </si>
  <si>
    <t>Total H.T. :</t>
  </si>
  <si>
    <t>Total T.V.A. (20%) :</t>
  </si>
  <si>
    <t>Total T.T.C. :</t>
  </si>
  <si>
    <t>TRAVAUX DE SERRURERIE</t>
  </si>
  <si>
    <t>3.T</t>
  </si>
  <si>
    <t>2.1</t>
  </si>
  <si>
    <t>Fabrication et pose de l'ensemble métallique vitré</t>
  </si>
  <si>
    <t>2.1.1</t>
  </si>
  <si>
    <t>Dépose de l'ensemble vitré à glaces coulissantes, compris pattes de fixation</t>
  </si>
  <si>
    <t>2.1.2</t>
  </si>
  <si>
    <t>Fabrication et pose de platines de fixation hautes</t>
  </si>
  <si>
    <t>2.1.3</t>
  </si>
  <si>
    <t>Fabrication et pose de platines de fixation hautes pour caissons longs</t>
  </si>
  <si>
    <t>2.1.4</t>
  </si>
  <si>
    <t>Fabrication et pose de platines de fixation hautes pour caissons courts</t>
  </si>
  <si>
    <t>2.1.5</t>
  </si>
  <si>
    <t>Fabrication et pose caissons longs métalliques pour stores, compris volets et balais de fermeture</t>
  </si>
  <si>
    <t>2.1.6</t>
  </si>
  <si>
    <t>Fabrication et pose caissons courts métalliques pour stores, compris volets et balais de fermeture</t>
  </si>
  <si>
    <t>2.1.7</t>
  </si>
  <si>
    <t xml:space="preserve">Renforcement des équerres porteuses de l'ensemble vitré, compris scellement dans le mur bahut de la claire-voie </t>
  </si>
  <si>
    <t>2.1.8</t>
  </si>
  <si>
    <t>Fabrication et pose de traverses de renfort des équerres porteuses de l'ensemble vitré, compris scellement dans le mur bahut de la claire-voie  (Option 3 : Remplacement des équerres porteuses par des équerres neuves)</t>
  </si>
  <si>
    <t xml:space="preserve"> Option</t>
  </si>
  <si>
    <t>2.1.9</t>
  </si>
  <si>
    <t>Fabrication et pose des huisseries de type JANISOL ARTE 66 de chez JANSEN ou équivalent à doubles vitrages</t>
  </si>
  <si>
    <t>9.M.A</t>
  </si>
  <si>
    <t>9.M.Z</t>
  </si>
  <si>
    <t>2.1.10</t>
  </si>
  <si>
    <t>Fourniture et pose d'isolant thermique autour des caissons des stores</t>
  </si>
  <si>
    <t>STORES</t>
  </si>
  <si>
    <t>3.1</t>
  </si>
  <si>
    <t xml:space="preserve">Fourniture et pose de stores électriques </t>
  </si>
  <si>
    <t>3.1.1</t>
  </si>
  <si>
    <t xml:space="preserve">Fourniture et pose de stores d'occultation extérieurs aux extrémités de la claire-voie </t>
  </si>
  <si>
    <t>3.1.2</t>
  </si>
  <si>
    <t>Fourniture et pose de stores d'occultation extérieurs pour le reste de la claire-voie</t>
  </si>
  <si>
    <t>TRAVAUX DIVERS</t>
  </si>
  <si>
    <t>4.1</t>
  </si>
  <si>
    <t>Travaux en dépenses contrôlées</t>
  </si>
  <si>
    <t>4.1.1</t>
  </si>
  <si>
    <t>HEURE</t>
  </si>
  <si>
    <t>4.2</t>
  </si>
  <si>
    <t>Dossier des ouvrages exécutés (DOE)</t>
  </si>
  <si>
    <t>4.2.1</t>
  </si>
  <si>
    <t>RECAPITULATIF
Lot n°3 MENUISERIE MÉTALLIQUE - SERRURERIE - STORES</t>
  </si>
  <si>
    <t>RECAPITULATIF DES CHAPITRES</t>
  </si>
  <si>
    <t>1 - TRAVAUX PREPARATOIRES</t>
  </si>
  <si>
    <t>2 - TRAVAUX DE SERRURERIE</t>
  </si>
  <si>
    <t>3 - STORES</t>
  </si>
  <si>
    <t>4 - TRAVAUX DIVERS</t>
  </si>
  <si>
    <t>Total du lot MENUISERIE MÉTALLIQUE - SERRURERIE - STORES</t>
  </si>
  <si>
    <t xml:space="preserve">Soit en toutes lettres TTC : </t>
  </si>
  <si>
    <t>RECAPITULATIF OPTION</t>
  </si>
  <si>
    <t xml:space="preserve"> Option 3 : Remplacement des équerres porteuses par des équerres neuves</t>
  </si>
  <si>
    <t xml:space="preserve"> 	 Fabrication et pose de traverses de renfort des équerres porteuses de l'ensemble vitré, compris scellement dans le mur bahut de la claire-voie </t>
  </si>
  <si>
    <t>Sous-total Option 3 : Remplacement des équerres porteuses par des équerres neuves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</si>
  <si>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</si>
  <si>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</si>
  <si>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</si>
  <si>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</si>
  <si>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</si>
  <si>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</si>
  <si>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</si>
  <si>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</si>
  <si>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</si>
  <si>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</si>
  <si>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</si>
  <si>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</si>
  <si>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</si>
  <si>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</si>
  <si>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</si>
  <si>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</si>
  <si>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</si>
  <si>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</si>
  <si>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</si>
  <si>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</si>
  <si>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</si>
  <si>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</si>
  <si>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</si>
  <si>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</si>
  <si>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</si>
  <si>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</si>
  <si>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</si>
  <si>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</si>
  <si>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</si>
  <si>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</si>
  <si>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</si>
  <si>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</si>
  <si>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</si>
  <si>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</si>
  <si>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AUXERRE - GALERIE ROMANE Remplacement des menuiseries</t>
  </si>
  <si>
    <t>Z-25024</t>
  </si>
  <si>
    <t>01/10/2025</t>
  </si>
  <si>
    <t>DCE</t>
  </si>
  <si>
    <t xml:space="preserve"> 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</si>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</sst>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"/>
    <numFmt numFmtId="166" formatCode="00000"/>
    <numFmt numFmtId="167" formatCode="0#&quot; &quot;##&quot; &quot;##&quot; &quot;##&quot; &quot;##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4" fontId="10" fillId="0" borderId="9" xfId="0" applyNumberFormat="1" applyFont="1" applyBorder="1" applyAlignment="1">
      <alignment horizontal="right" vertical="top" wrapText="1"/>
    </xf>
    <xf numFmtId="165" fontId="10" fillId="0" borderId="9" xfId="0" applyNumberFormat="1" applyFont="1" applyBorder="1" applyAlignment="1">
      <alignment horizontal="right"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4" fontId="6" fillId="0" borderId="0" xfId="0" applyNumberFormat="1" applyFont="1" applyAlignment="1">
      <alignment vertical="top" wrapText="1"/>
    </xf>
    <xf numFmtId="164" fontId="10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423863</xdr:colOff>
      <xdr:row>27</xdr:row>
      <xdr:rowOff>0</xdr:rowOff>
    </xdr:from>
    <xdr:to>
      <xdr:col>7</xdr:col>
      <xdr:colOff>540713</xdr:colOff>
      <xdr:row>44</xdr:row>
      <xdr:rowOff>114043</xdr:rowOff>
    </xdr:to>
    <xdr:pic>
      <xdr:nvPicPr>
        <xdr:cNvPr id="2" name="Picture 1" descr="{127668dd-738a-42f2-bd5c-1d85cc6caaf3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48038" y="3086100"/>
          <a:ext cx="2764800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61913</xdr:colOff>
      <xdr:row>77</xdr:row>
      <xdr:rowOff>47625</xdr:rowOff>
    </xdr:from>
    <xdr:to>
      <xdr:col>1</xdr:col>
      <xdr:colOff>609684</xdr:colOff>
      <xdr:row>83</xdr:row>
      <xdr:rowOff>60325</xdr:rowOff>
    </xdr:to>
    <xdr:pic>
      <xdr:nvPicPr>
        <xdr:cNvPr id="3" name="Picture 2" descr="{ea35ffe1-5c8e-4e6f-9298-2944514c5a12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1438" y="8848725"/>
          <a:ext cx="547771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42"/>
      <c r="F2" s="42"/>
      <c r="G2" s="42"/>
      <c r="H2" s="42"/>
      <c r="I2" s="8"/>
    </row>
    <row r="3" spans="2:9" ht="9" customHeight="1" x14ac:dyDescent="0.3">
      <c r="B3" s="5"/>
      <c r="C3" s="6"/>
      <c r="D3" s="7"/>
      <c r="E3" s="42"/>
      <c r="F3" s="42"/>
      <c r="G3" s="42"/>
      <c r="H3" s="42"/>
      <c r="I3" s="8"/>
    </row>
    <row r="4" spans="2:9" ht="9" customHeight="1" x14ac:dyDescent="0.3">
      <c r="B4" s="5"/>
      <c r="C4" s="6"/>
      <c r="D4" s="7"/>
      <c r="E4" s="42"/>
      <c r="F4" s="42"/>
      <c r="G4" s="42"/>
      <c r="H4" s="42"/>
      <c r="I4" s="8"/>
    </row>
    <row r="5" spans="2:9" ht="9" customHeight="1" x14ac:dyDescent="0.3">
      <c r="B5" s="5"/>
      <c r="C5" s="6"/>
      <c r="D5" s="7"/>
      <c r="E5" s="42"/>
      <c r="F5" s="42"/>
      <c r="G5" s="42"/>
      <c r="H5" s="42"/>
      <c r="I5" s="8"/>
    </row>
    <row r="6" spans="2:9" ht="9" customHeight="1" x14ac:dyDescent="0.3">
      <c r="B6" s="5"/>
      <c r="C6" s="6"/>
      <c r="D6" s="7"/>
      <c r="E6" s="42"/>
      <c r="F6" s="42"/>
      <c r="G6" s="42"/>
      <c r="H6" s="42"/>
      <c r="I6" s="8"/>
    </row>
    <row r="7" spans="2:9" ht="9" customHeight="1" x14ac:dyDescent="0.3">
      <c r="B7" s="5"/>
      <c r="C7" s="6"/>
      <c r="D7" s="7"/>
      <c r="E7" s="42"/>
      <c r="F7" s="42"/>
      <c r="G7" s="42"/>
      <c r="H7" s="42"/>
      <c r="I7" s="8"/>
    </row>
    <row r="8" spans="2:9" ht="9" customHeight="1" x14ac:dyDescent="0.3">
      <c r="B8" s="5"/>
      <c r="C8" s="6"/>
      <c r="D8" s="7"/>
      <c r="E8" s="42"/>
      <c r="F8" s="42"/>
      <c r="G8" s="42"/>
      <c r="H8" s="42"/>
      <c r="I8" s="8"/>
    </row>
    <row r="9" spans="2:9" ht="9" customHeight="1" x14ac:dyDescent="0.3">
      <c r="B9" s="5"/>
      <c r="C9" s="6"/>
      <c r="D9" s="7"/>
      <c r="E9" s="42"/>
      <c r="F9" s="42"/>
      <c r="G9" s="42"/>
      <c r="H9" s="42"/>
      <c r="I9" s="8"/>
    </row>
    <row r="10" spans="2:9" ht="9" customHeight="1" x14ac:dyDescent="0.3">
      <c r="B10" s="5"/>
      <c r="C10" s="6"/>
      <c r="D10" s="7"/>
      <c r="E10" s="42"/>
      <c r="F10" s="42"/>
      <c r="G10" s="42"/>
      <c r="H10" s="42"/>
      <c r="I10" s="8"/>
    </row>
    <row r="11" spans="2:9" ht="9" customHeight="1" x14ac:dyDescent="0.3">
      <c r="B11" s="5"/>
      <c r="C11" s="6"/>
      <c r="D11" s="7"/>
      <c r="E11" s="43" t="str">
        <f>IF(Paramètres!C5&lt;&gt;"",Paramètres!C5,"")</f>
        <v>AUXERRE - GALERIE ROMANE Remplacement des menuiseries</v>
      </c>
      <c r="F11" s="43"/>
      <c r="G11" s="43"/>
      <c r="H11" s="43"/>
      <c r="I11" s="8"/>
    </row>
    <row r="12" spans="2:9" ht="9" customHeight="1" x14ac:dyDescent="0.3">
      <c r="B12" s="5"/>
      <c r="C12" s="6"/>
      <c r="D12" s="7"/>
      <c r="E12" s="43"/>
      <c r="F12" s="43"/>
      <c r="G12" s="43"/>
      <c r="H12" s="43"/>
      <c r="I12" s="8"/>
    </row>
    <row r="13" spans="2:9" ht="9" customHeight="1" x14ac:dyDescent="0.3">
      <c r="B13" s="5"/>
      <c r="C13" s="6"/>
      <c r="D13" s="7"/>
      <c r="E13" s="43"/>
      <c r="F13" s="43"/>
      <c r="G13" s="43"/>
      <c r="H13" s="43"/>
      <c r="I13" s="8"/>
    </row>
    <row r="14" spans="2:9" ht="9" customHeight="1" x14ac:dyDescent="0.3">
      <c r="B14" s="5"/>
      <c r="C14" s="6"/>
      <c r="D14" s="7"/>
      <c r="E14" s="43"/>
      <c r="F14" s="43"/>
      <c r="G14" s="43"/>
      <c r="H14" s="43"/>
      <c r="I14" s="8"/>
    </row>
    <row r="15" spans="2:9" ht="9" customHeight="1" x14ac:dyDescent="0.3">
      <c r="B15" s="5"/>
      <c r="C15" s="6"/>
      <c r="D15" s="7"/>
      <c r="E15" s="43"/>
      <c r="F15" s="43"/>
      <c r="G15" s="43"/>
      <c r="H15" s="43"/>
      <c r="I15" s="8"/>
    </row>
    <row r="16" spans="2:9" ht="9" customHeight="1" x14ac:dyDescent="0.3">
      <c r="B16" s="5"/>
      <c r="C16" s="6"/>
      <c r="D16" s="7"/>
      <c r="E16" s="43"/>
      <c r="F16" s="43"/>
      <c r="G16" s="43"/>
      <c r="H16" s="43"/>
      <c r="I16" s="8"/>
    </row>
    <row r="17" spans="2:9" ht="9" customHeight="1" x14ac:dyDescent="0.3">
      <c r="B17" s="5"/>
      <c r="C17" s="6"/>
      <c r="D17" s="7"/>
      <c r="E17" s="43"/>
      <c r="F17" s="43"/>
      <c r="G17" s="43"/>
      <c r="H17" s="43"/>
      <c r="I17" s="8"/>
    </row>
    <row r="18" spans="2:9" ht="9" customHeight="1" x14ac:dyDescent="0.3">
      <c r="B18" s="5"/>
      <c r="C18" s="6"/>
      <c r="D18" s="7"/>
      <c r="E18" s="43"/>
      <c r="F18" s="43"/>
      <c r="G18" s="43"/>
      <c r="H18" s="43"/>
      <c r="I18" s="8"/>
    </row>
    <row r="19" spans="2:9" ht="9" customHeight="1" x14ac:dyDescent="0.3">
      <c r="B19" s="5"/>
      <c r="C19" s="6"/>
      <c r="D19" s="7"/>
      <c r="E19" s="43"/>
      <c r="F19" s="43"/>
      <c r="G19" s="43"/>
      <c r="H19" s="43"/>
      <c r="I19" s="8"/>
    </row>
    <row r="20" spans="2:9" ht="9" customHeight="1" x14ac:dyDescent="0.3">
      <c r="B20" s="5"/>
      <c r="C20" s="6"/>
      <c r="D20" s="7"/>
      <c r="E20" s="43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3"/>
      <c r="G20" s="43"/>
      <c r="H20" s="43"/>
      <c r="I20" s="8"/>
    </row>
    <row r="21" spans="2:9" ht="9" customHeight="1" x14ac:dyDescent="0.3">
      <c r="B21" s="5"/>
      <c r="C21" s="6"/>
      <c r="D21" s="7"/>
      <c r="E21" s="43"/>
      <c r="F21" s="43"/>
      <c r="G21" s="43"/>
      <c r="H21" s="43"/>
      <c r="I21" s="8"/>
    </row>
    <row r="22" spans="2:9" ht="9" customHeight="1" x14ac:dyDescent="0.3">
      <c r="B22" s="5"/>
      <c r="C22" s="6"/>
      <c r="D22" s="7"/>
      <c r="E22" s="43"/>
      <c r="F22" s="43"/>
      <c r="G22" s="43"/>
      <c r="H22" s="43"/>
      <c r="I22" s="8"/>
    </row>
    <row r="23" spans="2:9" ht="9" customHeight="1" x14ac:dyDescent="0.3">
      <c r="B23" s="5"/>
      <c r="C23" s="6"/>
      <c r="D23" s="7"/>
      <c r="E23" s="43"/>
      <c r="F23" s="43"/>
      <c r="G23" s="43"/>
      <c r="H23" s="43"/>
      <c r="I23" s="8"/>
    </row>
    <row r="24" spans="2:9" ht="9" customHeight="1" x14ac:dyDescent="0.3">
      <c r="B24" s="5"/>
      <c r="C24" s="6"/>
      <c r="D24" s="7"/>
      <c r="E24" s="43"/>
      <c r="F24" s="43"/>
      <c r="G24" s="43"/>
      <c r="H24" s="43"/>
      <c r="I24" s="8"/>
    </row>
    <row r="25" spans="2:9" ht="9" customHeight="1" x14ac:dyDescent="0.3">
      <c r="B25" s="5"/>
      <c r="C25" s="6"/>
      <c r="D25" s="7"/>
      <c r="E25" s="43"/>
      <c r="F25" s="43"/>
      <c r="G25" s="43"/>
      <c r="H25" s="43"/>
      <c r="I25" s="8"/>
    </row>
    <row r="26" spans="2:9" ht="9" customHeight="1" x14ac:dyDescent="0.3">
      <c r="B26" s="5"/>
      <c r="C26" s="6"/>
      <c r="D26" s="7"/>
      <c r="E26" s="43"/>
      <c r="F26" s="43"/>
      <c r="G26" s="43"/>
      <c r="H26" s="43"/>
      <c r="I26" s="8"/>
    </row>
    <row r="27" spans="2:9" ht="9" customHeight="1" x14ac:dyDescent="0.3">
      <c r="B27" s="5"/>
      <c r="C27" s="6"/>
      <c r="D27" s="7"/>
      <c r="E27" s="43"/>
      <c r="F27" s="43"/>
      <c r="G27" s="43"/>
      <c r="H27" s="43"/>
      <c r="I27" s="8"/>
    </row>
    <row r="28" spans="2:9" ht="9" customHeight="1" x14ac:dyDescent="0.3">
      <c r="B28" s="5"/>
      <c r="C28" s="6"/>
      <c r="D28" s="7"/>
      <c r="E28" s="42"/>
      <c r="F28" s="42"/>
      <c r="G28" s="42"/>
      <c r="H28" s="42"/>
      <c r="I28" s="8"/>
    </row>
    <row r="29" spans="2:9" ht="9" customHeight="1" x14ac:dyDescent="0.3">
      <c r="B29" s="5"/>
      <c r="C29" s="6"/>
      <c r="D29" s="7"/>
      <c r="E29" s="42"/>
      <c r="F29" s="42"/>
      <c r="G29" s="42"/>
      <c r="H29" s="42"/>
      <c r="I29" s="8"/>
    </row>
    <row r="30" spans="2:9" ht="9" customHeight="1" x14ac:dyDescent="0.3">
      <c r="B30" s="5"/>
      <c r="C30" s="6"/>
      <c r="D30" s="7"/>
      <c r="E30" s="42"/>
      <c r="F30" s="42"/>
      <c r="G30" s="42"/>
      <c r="H30" s="42"/>
      <c r="I30" s="8"/>
    </row>
    <row r="31" spans="2:9" ht="9" customHeight="1" x14ac:dyDescent="0.3">
      <c r="B31" s="5"/>
      <c r="C31" s="6"/>
      <c r="D31" s="7"/>
      <c r="E31" s="42"/>
      <c r="F31" s="42"/>
      <c r="G31" s="42"/>
      <c r="H31" s="42"/>
      <c r="I31" s="8"/>
    </row>
    <row r="32" spans="2:9" ht="9" customHeight="1" x14ac:dyDescent="0.3">
      <c r="B32" s="5"/>
      <c r="C32" s="6"/>
      <c r="D32" s="7"/>
      <c r="E32" s="42"/>
      <c r="F32" s="42"/>
      <c r="G32" s="42"/>
      <c r="H32" s="42"/>
      <c r="I32" s="8"/>
    </row>
    <row r="33" spans="2:9" ht="9" customHeight="1" x14ac:dyDescent="0.3">
      <c r="B33" s="5"/>
      <c r="C33" s="6"/>
      <c r="D33" s="7"/>
      <c r="E33" s="42"/>
      <c r="F33" s="42"/>
      <c r="G33" s="42"/>
      <c r="H33" s="42"/>
      <c r="I33" s="8"/>
    </row>
    <row r="34" spans="2:9" ht="9" customHeight="1" x14ac:dyDescent="0.3">
      <c r="B34" s="5"/>
      <c r="C34" s="6"/>
      <c r="D34" s="7"/>
      <c r="E34" s="42"/>
      <c r="F34" s="42"/>
      <c r="G34" s="42"/>
      <c r="H34" s="42"/>
      <c r="I34" s="8"/>
    </row>
    <row r="35" spans="2:9" ht="9" customHeight="1" x14ac:dyDescent="0.3">
      <c r="B35" s="5"/>
      <c r="C35" s="6"/>
      <c r="D35" s="7"/>
      <c r="E35" s="42"/>
      <c r="F35" s="42"/>
      <c r="G35" s="42"/>
      <c r="H35" s="42"/>
      <c r="I35" s="8"/>
    </row>
    <row r="36" spans="2:9" ht="9" customHeight="1" x14ac:dyDescent="0.3">
      <c r="B36" s="5"/>
      <c r="C36" s="6"/>
      <c r="D36" s="7"/>
      <c r="E36" s="42"/>
      <c r="F36" s="42"/>
      <c r="G36" s="42"/>
      <c r="H36" s="42"/>
      <c r="I36" s="8"/>
    </row>
    <row r="37" spans="2:9" ht="9" customHeight="1" x14ac:dyDescent="0.3">
      <c r="B37" s="5"/>
      <c r="C37" s="6"/>
      <c r="D37" s="7"/>
      <c r="E37" s="42"/>
      <c r="F37" s="42"/>
      <c r="G37" s="42"/>
      <c r="H37" s="42"/>
      <c r="I37" s="8"/>
    </row>
    <row r="38" spans="2:9" ht="9" customHeight="1" x14ac:dyDescent="0.3">
      <c r="B38" s="5"/>
      <c r="C38" s="6"/>
      <c r="D38" s="7"/>
      <c r="E38" s="42"/>
      <c r="F38" s="42"/>
      <c r="G38" s="42"/>
      <c r="H38" s="42"/>
      <c r="I38" s="8"/>
    </row>
    <row r="39" spans="2:9" ht="9" customHeight="1" x14ac:dyDescent="0.3">
      <c r="B39" s="5"/>
      <c r="C39" s="6"/>
      <c r="D39" s="7"/>
      <c r="E39" s="42"/>
      <c r="F39" s="42"/>
      <c r="G39" s="42"/>
      <c r="H39" s="42"/>
      <c r="I39" s="8"/>
    </row>
    <row r="40" spans="2:9" ht="9" customHeight="1" x14ac:dyDescent="0.3">
      <c r="B40" s="5"/>
      <c r="C40" s="6"/>
      <c r="D40" s="7"/>
      <c r="E40" s="42"/>
      <c r="F40" s="42"/>
      <c r="G40" s="42"/>
      <c r="H40" s="42"/>
      <c r="I40" s="8"/>
    </row>
    <row r="41" spans="2:9" ht="9" customHeight="1" x14ac:dyDescent="0.3">
      <c r="B41" s="5"/>
      <c r="C41" s="6"/>
      <c r="D41" s="7"/>
      <c r="E41" s="42"/>
      <c r="F41" s="42"/>
      <c r="G41" s="42"/>
      <c r="H41" s="42"/>
      <c r="I41" s="8"/>
    </row>
    <row r="42" spans="2:9" ht="9" customHeight="1" x14ac:dyDescent="0.3">
      <c r="B42" s="5"/>
      <c r="C42" s="6"/>
      <c r="D42" s="7"/>
      <c r="E42" s="42"/>
      <c r="F42" s="42"/>
      <c r="G42" s="42"/>
      <c r="H42" s="42"/>
      <c r="I42" s="8"/>
    </row>
    <row r="43" spans="2:9" ht="9" customHeight="1" x14ac:dyDescent="0.3">
      <c r="B43" s="5"/>
      <c r="C43" s="6"/>
      <c r="D43" s="7"/>
      <c r="E43" s="42"/>
      <c r="F43" s="42"/>
      <c r="G43" s="42"/>
      <c r="H43" s="42"/>
      <c r="I43" s="8"/>
    </row>
    <row r="44" spans="2:9" ht="9" customHeight="1" x14ac:dyDescent="0.3">
      <c r="B44" s="5"/>
      <c r="C44" s="6"/>
      <c r="D44" s="7"/>
      <c r="E44" s="42"/>
      <c r="F44" s="42"/>
      <c r="G44" s="42"/>
      <c r="H44" s="42"/>
      <c r="I44" s="8"/>
    </row>
    <row r="45" spans="2:9" ht="9" customHeight="1" x14ac:dyDescent="0.3">
      <c r="B45" s="5"/>
      <c r="C45" s="6"/>
      <c r="D45" s="7"/>
      <c r="E45" s="42"/>
      <c r="F45" s="42"/>
      <c r="G45" s="42"/>
      <c r="H45" s="42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54" t="s">
        <v>4</v>
      </c>
      <c r="F47" s="42"/>
      <c r="G47" s="42"/>
      <c r="H47" s="42"/>
      <c r="I47" s="8"/>
    </row>
    <row r="48" spans="2:9" ht="9" customHeight="1" x14ac:dyDescent="0.3">
      <c r="B48" s="5"/>
      <c r="C48" s="6"/>
      <c r="D48" s="7"/>
      <c r="E48" s="42"/>
      <c r="F48" s="42"/>
      <c r="G48" s="42"/>
      <c r="H48" s="42"/>
      <c r="I48" s="8"/>
    </row>
    <row r="49" spans="2:9" ht="9" customHeight="1" x14ac:dyDescent="0.3">
      <c r="B49" s="5"/>
      <c r="C49" s="6"/>
      <c r="D49" s="7"/>
      <c r="E49" s="42"/>
      <c r="F49" s="42"/>
      <c r="G49" s="42"/>
      <c r="H49" s="42"/>
      <c r="I49" s="8"/>
    </row>
    <row r="50" spans="2:9" ht="9" customHeight="1" x14ac:dyDescent="0.3">
      <c r="B50" s="5"/>
      <c r="C50" s="6"/>
      <c r="D50" s="7"/>
      <c r="E50" s="42"/>
      <c r="F50" s="42"/>
      <c r="G50" s="42"/>
      <c r="H50" s="42"/>
      <c r="I50" s="8"/>
    </row>
    <row r="51" spans="2:9" ht="9" customHeight="1" x14ac:dyDescent="0.3">
      <c r="B51" s="5"/>
      <c r="C51" s="6"/>
      <c r="D51" s="7"/>
      <c r="E51" s="42"/>
      <c r="F51" s="42"/>
      <c r="G51" s="42"/>
      <c r="H51" s="42"/>
      <c r="I51" s="8"/>
    </row>
    <row r="52" spans="2:9" ht="9" customHeight="1" x14ac:dyDescent="0.3">
      <c r="B52" s="5"/>
      <c r="C52" s="6"/>
      <c r="D52" s="7"/>
      <c r="E52" s="42"/>
      <c r="F52" s="42"/>
      <c r="G52" s="42"/>
      <c r="H52" s="42"/>
      <c r="I52" s="8"/>
    </row>
    <row r="53" spans="2:9" ht="9" customHeight="1" x14ac:dyDescent="0.3">
      <c r="B53" s="5"/>
      <c r="C53" s="6"/>
      <c r="D53" s="7"/>
      <c r="E53" s="42"/>
      <c r="F53" s="42"/>
      <c r="G53" s="42"/>
      <c r="H53" s="42"/>
      <c r="I53" s="8"/>
    </row>
    <row r="54" spans="2:9" ht="9" customHeight="1" x14ac:dyDescent="0.3">
      <c r="B54" s="5"/>
      <c r="C54" s="6"/>
      <c r="D54" s="7"/>
      <c r="E54" s="42"/>
      <c r="F54" s="42"/>
      <c r="G54" s="42"/>
      <c r="H54" s="42"/>
      <c r="I54" s="8"/>
    </row>
    <row r="55" spans="2:9" ht="9" customHeight="1" x14ac:dyDescent="0.3">
      <c r="B55" s="5"/>
      <c r="C55" s="6"/>
      <c r="D55" s="7"/>
      <c r="E55" s="42"/>
      <c r="F55" s="42"/>
      <c r="G55" s="42"/>
      <c r="H55" s="42"/>
      <c r="I55" s="8"/>
    </row>
    <row r="56" spans="2:9" ht="9" customHeight="1" x14ac:dyDescent="0.3">
      <c r="B56" s="5"/>
      <c r="C56" s="6"/>
      <c r="D56" s="7"/>
      <c r="E56" s="42"/>
      <c r="F56" s="42"/>
      <c r="G56" s="42"/>
      <c r="H56" s="42"/>
      <c r="I56" s="8"/>
    </row>
    <row r="57" spans="2:9" ht="9" customHeight="1" x14ac:dyDescent="0.3">
      <c r="B57" s="5"/>
      <c r="C57" s="6"/>
      <c r="D57" s="7"/>
      <c r="E57" s="42"/>
      <c r="F57" s="42"/>
      <c r="G57" s="42"/>
      <c r="H57" s="42"/>
      <c r="I57" s="8"/>
    </row>
    <row r="58" spans="2:9" ht="9" customHeight="1" x14ac:dyDescent="0.3">
      <c r="B58" s="5"/>
      <c r="C58" s="6"/>
      <c r="D58" s="7"/>
      <c r="E58" s="42"/>
      <c r="F58" s="42"/>
      <c r="G58" s="42"/>
      <c r="H58" s="42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44" t="str">
        <f>IF(Paramètres!C9&lt;&gt;"",Paramètres!C9,"")</f>
        <v>Lot n°3</v>
      </c>
      <c r="F60" s="44"/>
      <c r="G60" s="44"/>
      <c r="H60" s="44"/>
      <c r="I60" s="8"/>
    </row>
    <row r="61" spans="2:9" ht="9" customHeight="1" x14ac:dyDescent="0.3">
      <c r="B61" s="5"/>
      <c r="C61" s="6"/>
      <c r="D61" s="7"/>
      <c r="E61" s="44"/>
      <c r="F61" s="44"/>
      <c r="G61" s="44"/>
      <c r="H61" s="44"/>
      <c r="I61" s="8"/>
    </row>
    <row r="62" spans="2:9" ht="9" customHeight="1" x14ac:dyDescent="0.3">
      <c r="B62" s="5"/>
      <c r="C62" s="6"/>
      <c r="D62" s="7"/>
      <c r="E62" s="44"/>
      <c r="F62" s="44"/>
      <c r="G62" s="44"/>
      <c r="H62" s="44"/>
      <c r="I62" s="8"/>
    </row>
    <row r="63" spans="2:9" ht="9" customHeight="1" x14ac:dyDescent="0.3">
      <c r="B63" s="5"/>
      <c r="C63" s="6"/>
      <c r="D63" s="7"/>
      <c r="E63" s="44" t="str">
        <f>IF(Paramètres!C11&lt;&gt;"",Paramètres!C11,"")</f>
        <v>MENUISERIE MÉTALLIQUE - SERRURERIE - STORES</v>
      </c>
      <c r="F63" s="44"/>
      <c r="G63" s="44"/>
      <c r="H63" s="44"/>
      <c r="I63" s="8"/>
    </row>
    <row r="64" spans="2:9" ht="9" customHeight="1" x14ac:dyDescent="0.3">
      <c r="B64" s="5"/>
      <c r="C64" s="6"/>
      <c r="D64" s="7"/>
      <c r="E64" s="44"/>
      <c r="F64" s="44"/>
      <c r="G64" s="44"/>
      <c r="H64" s="44"/>
      <c r="I64" s="8"/>
    </row>
    <row r="65" spans="2:9" ht="9" customHeight="1" x14ac:dyDescent="0.3">
      <c r="B65" s="5"/>
      <c r="C65" s="6"/>
      <c r="D65" s="7"/>
      <c r="E65" s="44"/>
      <c r="F65" s="44"/>
      <c r="G65" s="44"/>
      <c r="H65" s="44"/>
      <c r="I65" s="8"/>
    </row>
    <row r="66" spans="2:9" ht="9" customHeight="1" x14ac:dyDescent="0.3">
      <c r="B66" s="5"/>
      <c r="C66" s="6"/>
      <c r="D66" s="7"/>
      <c r="E66" s="44"/>
      <c r="F66" s="44"/>
      <c r="G66" s="44"/>
      <c r="H66" s="44"/>
      <c r="I66" s="8"/>
    </row>
    <row r="67" spans="2:9" ht="9" customHeight="1" x14ac:dyDescent="0.3">
      <c r="B67" s="5"/>
      <c r="C67" s="6"/>
      <c r="D67" s="7"/>
      <c r="E67" s="44"/>
      <c r="F67" s="44"/>
      <c r="G67" s="44"/>
      <c r="H67" s="44"/>
      <c r="I67" s="8"/>
    </row>
    <row r="68" spans="2:9" ht="9" customHeight="1" x14ac:dyDescent="0.3">
      <c r="B68" s="5"/>
      <c r="C68" s="6"/>
      <c r="D68" s="7"/>
      <c r="E68" s="44"/>
      <c r="F68" s="44"/>
      <c r="G68" s="44"/>
      <c r="H68" s="44"/>
      <c r="I68" s="8"/>
    </row>
    <row r="69" spans="2:9" ht="9" customHeight="1" x14ac:dyDescent="0.3">
      <c r="B69" s="5"/>
      <c r="C69" s="6"/>
      <c r="D69" s="7"/>
      <c r="E69" s="44"/>
      <c r="F69" s="44"/>
      <c r="G69" s="44"/>
      <c r="H69" s="44"/>
      <c r="I69" s="8"/>
    </row>
    <row r="70" spans="2:9" ht="9" customHeight="1" x14ac:dyDescent="0.3">
      <c r="B70" s="5"/>
      <c r="C70" s="6"/>
      <c r="D70" s="7"/>
      <c r="E70" s="45" t="str">
        <f>IF(Paramètres!C3&lt;&gt;"",Paramètres!C3,"")</f>
        <v>DPGF</v>
      </c>
      <c r="F70" s="46"/>
      <c r="G70" s="46"/>
      <c r="H70" s="47"/>
      <c r="I70" s="8"/>
    </row>
    <row r="71" spans="2:9" ht="9" customHeight="1" x14ac:dyDescent="0.3">
      <c r="B71" s="5"/>
      <c r="C71" s="6"/>
      <c r="D71" s="7"/>
      <c r="E71" s="48"/>
      <c r="F71" s="43"/>
      <c r="G71" s="43"/>
      <c r="H71" s="49"/>
      <c r="I71" s="8"/>
    </row>
    <row r="72" spans="2:9" ht="9" customHeight="1" x14ac:dyDescent="0.3">
      <c r="B72" s="5"/>
      <c r="C72" s="6"/>
      <c r="D72" s="7"/>
      <c r="E72" s="48"/>
      <c r="F72" s="43"/>
      <c r="G72" s="43"/>
      <c r="H72" s="49"/>
      <c r="I72" s="8"/>
    </row>
    <row r="73" spans="2:9" ht="9" customHeight="1" x14ac:dyDescent="0.3">
      <c r="B73" s="5"/>
      <c r="C73" s="6"/>
      <c r="D73" s="7"/>
      <c r="E73" s="48"/>
      <c r="F73" s="43"/>
      <c r="G73" s="43"/>
      <c r="H73" s="49"/>
      <c r="I73" s="8"/>
    </row>
    <row r="74" spans="2:9" ht="9" customHeight="1" x14ac:dyDescent="0.3">
      <c r="B74" s="5"/>
      <c r="C74" s="6"/>
      <c r="D74" s="7"/>
      <c r="E74" s="48"/>
      <c r="F74" s="43"/>
      <c r="G74" s="43"/>
      <c r="H74" s="49"/>
      <c r="I74" s="8"/>
    </row>
    <row r="75" spans="2:9" ht="9" customHeight="1" x14ac:dyDescent="0.3">
      <c r="B75" s="5"/>
      <c r="C75" s="6"/>
      <c r="D75" s="7"/>
      <c r="E75" s="48"/>
      <c r="F75" s="43"/>
      <c r="G75" s="43"/>
      <c r="H75" s="49"/>
      <c r="I75" s="8"/>
    </row>
    <row r="76" spans="2:9" ht="9" customHeight="1" x14ac:dyDescent="0.3">
      <c r="B76" s="5"/>
      <c r="C76" s="6"/>
      <c r="D76" s="7"/>
      <c r="E76" s="50"/>
      <c r="F76" s="51"/>
      <c r="G76" s="51"/>
      <c r="H76" s="52"/>
      <c r="I76" s="8"/>
    </row>
    <row r="77" spans="2:9" ht="9" customHeight="1" x14ac:dyDescent="0.3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3">
      <c r="B78" s="57"/>
      <c r="C78" s="55" t="s">
        <v>5</v>
      </c>
      <c r="D78" s="7"/>
      <c r="E78" s="7"/>
      <c r="F78" s="53" t="s">
        <v>0</v>
      </c>
      <c r="G78" s="53" t="str">
        <f>IF(Paramètres!C7&lt;&gt;"",Paramètres!C7,"")</f>
        <v>Z-25024</v>
      </c>
      <c r="H78" s="7"/>
      <c r="I78" s="8"/>
    </row>
    <row r="79" spans="2:9" ht="9" customHeight="1" x14ac:dyDescent="0.3">
      <c r="B79" s="57"/>
      <c r="C79" s="56"/>
      <c r="D79" s="7"/>
      <c r="E79" s="7"/>
      <c r="F79" s="53"/>
      <c r="G79" s="53"/>
      <c r="H79" s="7"/>
      <c r="I79" s="8"/>
    </row>
    <row r="80" spans="2:9" ht="9" customHeight="1" x14ac:dyDescent="0.3">
      <c r="B80" s="57"/>
      <c r="C80" s="56"/>
      <c r="D80" s="7"/>
      <c r="E80" s="7"/>
      <c r="F80" s="53" t="s">
        <v>1</v>
      </c>
      <c r="G80" s="53" t="str">
        <f>IF(Paramètres!C13&lt;&gt;"",Paramètres!C13,"")</f>
        <v>01/10/2025</v>
      </c>
      <c r="H80" s="7"/>
      <c r="I80" s="8"/>
    </row>
    <row r="81" spans="2:9" ht="9" customHeight="1" x14ac:dyDescent="0.3">
      <c r="B81" s="57"/>
      <c r="C81" s="56"/>
      <c r="D81" s="7"/>
      <c r="E81" s="7"/>
      <c r="F81" s="53"/>
      <c r="G81" s="53"/>
      <c r="H81" s="7"/>
      <c r="I81" s="8"/>
    </row>
    <row r="82" spans="2:9" ht="9" customHeight="1" x14ac:dyDescent="0.3">
      <c r="B82" s="57"/>
      <c r="C82" s="56"/>
      <c r="D82" s="7"/>
      <c r="E82" s="7"/>
      <c r="F82" s="53" t="s">
        <v>2</v>
      </c>
      <c r="G82" s="53" t="str">
        <f>IF(Paramètres!C15&lt;&gt;"",Paramètres!C15,"")</f>
        <v>DCE</v>
      </c>
      <c r="H82" s="7"/>
      <c r="I82" s="8"/>
    </row>
    <row r="83" spans="2:9" ht="9" customHeight="1" x14ac:dyDescent="0.3">
      <c r="B83" s="57"/>
      <c r="C83" s="56"/>
      <c r="D83" s="7"/>
      <c r="E83" s="7"/>
      <c r="F83" s="53"/>
      <c r="G83" s="53"/>
      <c r="H83" s="7"/>
      <c r="I83" s="8"/>
    </row>
    <row r="84" spans="2:9" ht="9" customHeight="1" x14ac:dyDescent="0.3">
      <c r="B84" s="57"/>
      <c r="C84" s="56"/>
      <c r="D84" s="7"/>
      <c r="E84" s="7"/>
      <c r="F84" s="53" t="s">
        <v>3</v>
      </c>
      <c r="G84" s="53" t="str">
        <f>IF(Paramètres!C17&lt;&gt;"",Paramètres!C17,"")</f>
        <v/>
      </c>
      <c r="H84" s="7"/>
      <c r="I84" s="8"/>
    </row>
    <row r="85" spans="2:9" ht="9" customHeight="1" x14ac:dyDescent="0.3">
      <c r="B85" s="5"/>
      <c r="C85" s="6"/>
      <c r="D85" s="7"/>
      <c r="E85" s="7"/>
      <c r="F85" s="53"/>
      <c r="G85" s="53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8">
    <mergeCell ref="C78:C84"/>
    <mergeCell ref="B78:B84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13"/>
  <sheetViews>
    <sheetView showGridLines="0" tabSelected="1" workbookViewId="0">
      <pane ySplit="3" topLeftCell="A4" activePane="bottomLeft" state="frozen"/>
      <selection pane="bottomLeft" activeCell="I8" sqref="I8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0.399999999999999" x14ac:dyDescent="0.3">
      <c r="A3" s="7" t="s">
        <v>22</v>
      </c>
      <c r="B3" s="13" t="s">
        <v>23</v>
      </c>
      <c r="C3" s="58" t="s">
        <v>24</v>
      </c>
      <c r="D3" s="58"/>
      <c r="E3" s="58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39.6" customHeight="1" x14ac:dyDescent="0.3">
      <c r="A4" s="7">
        <v>2</v>
      </c>
      <c r="B4" s="14" t="s">
        <v>36</v>
      </c>
      <c r="C4" s="59" t="s">
        <v>37</v>
      </c>
      <c r="D4" s="59"/>
      <c r="E4" s="59"/>
      <c r="F4" s="15"/>
      <c r="G4" s="15"/>
      <c r="H4" s="15"/>
      <c r="I4" s="15"/>
      <c r="J4" s="14"/>
      <c r="K4" s="7"/>
    </row>
    <row r="5" spans="1:17" ht="18.600000000000001" customHeight="1" x14ac:dyDescent="0.3">
      <c r="A5" s="7">
        <v>3</v>
      </c>
      <c r="B5" s="16">
        <v>1</v>
      </c>
      <c r="C5" s="60" t="s">
        <v>38</v>
      </c>
      <c r="D5" s="60"/>
      <c r="E5" s="60"/>
      <c r="F5" s="17"/>
      <c r="G5" s="17"/>
      <c r="H5" s="17"/>
      <c r="I5" s="17"/>
      <c r="J5" s="18"/>
      <c r="K5" s="7"/>
    </row>
    <row r="6" spans="1:17" ht="18" customHeight="1" x14ac:dyDescent="0.3">
      <c r="A6" s="7">
        <v>4</v>
      </c>
      <c r="B6" s="16" t="s">
        <v>39</v>
      </c>
      <c r="C6" s="61" t="s">
        <v>40</v>
      </c>
      <c r="D6" s="61"/>
      <c r="E6" s="61"/>
      <c r="F6" s="19"/>
      <c r="G6" s="19"/>
      <c r="H6" s="19"/>
      <c r="I6" s="19"/>
      <c r="J6" s="20"/>
      <c r="K6" s="7"/>
    </row>
    <row r="7" spans="1:17" hidden="1" x14ac:dyDescent="0.3">
      <c r="A7" s="7" t="s">
        <v>41</v>
      </c>
    </row>
    <row r="8" spans="1:17" x14ac:dyDescent="0.3">
      <c r="A8" s="7">
        <v>9</v>
      </c>
      <c r="B8" s="21" t="s">
        <v>42</v>
      </c>
      <c r="C8" s="62" t="s">
        <v>40</v>
      </c>
      <c r="D8" s="63"/>
      <c r="E8" s="63"/>
      <c r="F8" s="23" t="s">
        <v>43</v>
      </c>
      <c r="G8" s="24">
        <v>1</v>
      </c>
      <c r="H8" s="24"/>
      <c r="I8" s="25"/>
      <c r="J8" s="26">
        <f>IF(AND(G8= "",H8= ""), 0, ROUND(ROUND(I8, 2) * ROUND(IF(H8="",G8,H8),  0), 2))</f>
        <v>0</v>
      </c>
      <c r="K8" s="7"/>
      <c r="M8" s="27">
        <v>0.2</v>
      </c>
      <c r="Q8" s="7">
        <v>1415</v>
      </c>
    </row>
    <row r="9" spans="1:17" hidden="1" x14ac:dyDescent="0.3">
      <c r="A9" s="7" t="s">
        <v>44</v>
      </c>
    </row>
    <row r="10" spans="1:17" hidden="1" x14ac:dyDescent="0.3">
      <c r="A10" s="7" t="s">
        <v>45</v>
      </c>
    </row>
    <row r="11" spans="1:17" x14ac:dyDescent="0.3">
      <c r="A11" s="7" t="s">
        <v>46</v>
      </c>
      <c r="B11" s="22"/>
      <c r="C11" s="64"/>
      <c r="D11" s="64"/>
      <c r="E11" s="64"/>
      <c r="J11" s="22"/>
    </row>
    <row r="12" spans="1:17" x14ac:dyDescent="0.3">
      <c r="B12" s="22"/>
      <c r="C12" s="67" t="s">
        <v>38</v>
      </c>
      <c r="D12" s="68"/>
      <c r="E12" s="68"/>
      <c r="F12" s="65"/>
      <c r="G12" s="65"/>
      <c r="H12" s="65"/>
      <c r="I12" s="65"/>
      <c r="J12" s="66"/>
    </row>
    <row r="13" spans="1:17" x14ac:dyDescent="0.3">
      <c r="B13" s="22"/>
      <c r="C13" s="70"/>
      <c r="D13" s="42"/>
      <c r="E13" s="42"/>
      <c r="F13" s="42"/>
      <c r="G13" s="42"/>
      <c r="H13" s="42"/>
      <c r="I13" s="42"/>
      <c r="J13" s="69"/>
    </row>
    <row r="14" spans="1:17" x14ac:dyDescent="0.3">
      <c r="B14" s="22"/>
      <c r="C14" s="73" t="s">
        <v>47</v>
      </c>
      <c r="D14" s="74"/>
      <c r="E14" s="74"/>
      <c r="F14" s="71">
        <f>SUMIF(K6:K11, IF(K5="","",K5), J6:J11)</f>
        <v>0</v>
      </c>
      <c r="G14" s="71"/>
      <c r="H14" s="71"/>
      <c r="I14" s="71"/>
      <c r="J14" s="72"/>
    </row>
    <row r="15" spans="1:17" ht="16.95" customHeight="1" x14ac:dyDescent="0.3">
      <c r="B15" s="22"/>
      <c r="C15" s="73" t="s">
        <v>48</v>
      </c>
      <c r="D15" s="74"/>
      <c r="E15" s="74"/>
      <c r="F15" s="71">
        <f>ROUND(SUMIF(K6:K11, IF(K5="","",K5), J6:J11) * 0.2, 2)</f>
        <v>0</v>
      </c>
      <c r="G15" s="71"/>
      <c r="H15" s="71"/>
      <c r="I15" s="71"/>
      <c r="J15" s="72"/>
    </row>
    <row r="16" spans="1:17" x14ac:dyDescent="0.3">
      <c r="B16" s="22"/>
      <c r="C16" s="77" t="s">
        <v>49</v>
      </c>
      <c r="D16" s="78"/>
      <c r="E16" s="78"/>
      <c r="F16" s="75">
        <f>SUM(F14:F15)</f>
        <v>0</v>
      </c>
      <c r="G16" s="75"/>
      <c r="H16" s="75"/>
      <c r="I16" s="75"/>
      <c r="J16" s="76"/>
    </row>
    <row r="17" spans="1:17" ht="18.600000000000001" customHeight="1" x14ac:dyDescent="0.3">
      <c r="A17" s="7">
        <v>3</v>
      </c>
      <c r="B17" s="16">
        <v>2</v>
      </c>
      <c r="C17" s="60" t="s">
        <v>50</v>
      </c>
      <c r="D17" s="60"/>
      <c r="E17" s="60"/>
      <c r="F17" s="17"/>
      <c r="G17" s="17"/>
      <c r="H17" s="17"/>
      <c r="I17" s="17"/>
      <c r="J17" s="18"/>
      <c r="K17" s="7"/>
    </row>
    <row r="18" spans="1:17" hidden="1" x14ac:dyDescent="0.3">
      <c r="A18" s="7" t="s">
        <v>51</v>
      </c>
    </row>
    <row r="19" spans="1:17" ht="36" customHeight="1" x14ac:dyDescent="0.3">
      <c r="A19" s="7">
        <v>4</v>
      </c>
      <c r="B19" s="16" t="s">
        <v>52</v>
      </c>
      <c r="C19" s="61" t="s">
        <v>53</v>
      </c>
      <c r="D19" s="61"/>
      <c r="E19" s="61"/>
      <c r="F19" s="19"/>
      <c r="G19" s="19"/>
      <c r="H19" s="19"/>
      <c r="I19" s="19"/>
      <c r="J19" s="20"/>
      <c r="K19" s="7"/>
    </row>
    <row r="20" spans="1:17" hidden="1" x14ac:dyDescent="0.3">
      <c r="A20" s="7" t="s">
        <v>41</v>
      </c>
    </row>
    <row r="21" spans="1:17" hidden="1" x14ac:dyDescent="0.3">
      <c r="A21" s="7" t="s">
        <v>41</v>
      </c>
    </row>
    <row r="22" spans="1:17" ht="27.15" customHeight="1" x14ac:dyDescent="0.3">
      <c r="A22" s="7">
        <v>9</v>
      </c>
      <c r="B22" s="21" t="s">
        <v>54</v>
      </c>
      <c r="C22" s="62" t="s">
        <v>55</v>
      </c>
      <c r="D22" s="63"/>
      <c r="E22" s="63"/>
      <c r="F22" s="23" t="s">
        <v>10</v>
      </c>
      <c r="G22" s="29">
        <v>46</v>
      </c>
      <c r="H22" s="29"/>
      <c r="I22" s="25"/>
      <c r="J22" s="26">
        <f>IF(AND(G22= "",H22= ""), 0, ROUND(ROUND(I22, 2) * ROUND(IF(H22="",G22,H22),  2), 2))</f>
        <v>0</v>
      </c>
      <c r="K22" s="7"/>
      <c r="M22" s="27">
        <v>0.2</v>
      </c>
      <c r="Q22" s="7">
        <v>1415</v>
      </c>
    </row>
    <row r="23" spans="1:17" hidden="1" x14ac:dyDescent="0.3">
      <c r="A23" s="7" t="s">
        <v>44</v>
      </c>
    </row>
    <row r="24" spans="1:17" x14ac:dyDescent="0.3">
      <c r="A24" s="7">
        <v>9</v>
      </c>
      <c r="B24" s="21" t="s">
        <v>56</v>
      </c>
      <c r="C24" s="62" t="s">
        <v>57</v>
      </c>
      <c r="D24" s="63"/>
      <c r="E24" s="63"/>
      <c r="F24" s="23" t="s">
        <v>11</v>
      </c>
      <c r="G24" s="24">
        <v>11</v>
      </c>
      <c r="H24" s="24"/>
      <c r="I24" s="25"/>
      <c r="J24" s="26">
        <f>IF(AND(G24= "",H24= ""), 0, ROUND(ROUND(I24, 2) * ROUND(IF(H24="",G24,H24),  0), 2))</f>
        <v>0</v>
      </c>
      <c r="K24" s="7"/>
      <c r="M24" s="27">
        <v>0.2</v>
      </c>
      <c r="Q24" s="7">
        <v>1415</v>
      </c>
    </row>
    <row r="25" spans="1:17" hidden="1" x14ac:dyDescent="0.3">
      <c r="A25" s="7" t="s">
        <v>44</v>
      </c>
    </row>
    <row r="26" spans="1:17" ht="27.15" customHeight="1" x14ac:dyDescent="0.3">
      <c r="A26" s="7">
        <v>9</v>
      </c>
      <c r="B26" s="21" t="s">
        <v>58</v>
      </c>
      <c r="C26" s="62" t="s">
        <v>59</v>
      </c>
      <c r="D26" s="63"/>
      <c r="E26" s="63"/>
      <c r="F26" s="23" t="s">
        <v>11</v>
      </c>
      <c r="G26" s="24">
        <v>8</v>
      </c>
      <c r="H26" s="24"/>
      <c r="I26" s="25"/>
      <c r="J26" s="26">
        <f>IF(AND(G26= "",H26= ""), 0, ROUND(ROUND(I26, 2) * ROUND(IF(H26="",G26,H26),  0), 2))</f>
        <v>0</v>
      </c>
      <c r="K26" s="7"/>
      <c r="M26" s="27">
        <v>0.2</v>
      </c>
      <c r="Q26" s="7">
        <v>1415</v>
      </c>
    </row>
    <row r="27" spans="1:17" hidden="1" x14ac:dyDescent="0.3">
      <c r="A27" s="7" t="s">
        <v>44</v>
      </c>
    </row>
    <row r="28" spans="1:17" ht="27.15" customHeight="1" x14ac:dyDescent="0.3">
      <c r="A28" s="7">
        <v>9</v>
      </c>
      <c r="B28" s="21" t="s">
        <v>60</v>
      </c>
      <c r="C28" s="62" t="s">
        <v>61</v>
      </c>
      <c r="D28" s="63"/>
      <c r="E28" s="63"/>
      <c r="F28" s="23" t="s">
        <v>11</v>
      </c>
      <c r="G28" s="24">
        <v>2</v>
      </c>
      <c r="H28" s="24"/>
      <c r="I28" s="25"/>
      <c r="J28" s="26">
        <f>IF(AND(G28= "",H28= ""), 0, ROUND(ROUND(I28, 2) * ROUND(IF(H28="",G28,H28),  0), 2))</f>
        <v>0</v>
      </c>
      <c r="K28" s="7"/>
      <c r="M28" s="27">
        <v>0.2</v>
      </c>
      <c r="Q28" s="7">
        <v>1415</v>
      </c>
    </row>
    <row r="29" spans="1:17" hidden="1" x14ac:dyDescent="0.3">
      <c r="A29" s="7" t="s">
        <v>44</v>
      </c>
    </row>
    <row r="30" spans="1:17" ht="27.15" customHeight="1" x14ac:dyDescent="0.3">
      <c r="A30" s="7">
        <v>9</v>
      </c>
      <c r="B30" s="21" t="s">
        <v>62</v>
      </c>
      <c r="C30" s="62" t="s">
        <v>63</v>
      </c>
      <c r="D30" s="63"/>
      <c r="E30" s="63"/>
      <c r="F30" s="23" t="s">
        <v>11</v>
      </c>
      <c r="G30" s="24">
        <v>8</v>
      </c>
      <c r="H30" s="24"/>
      <c r="I30" s="25"/>
      <c r="J30" s="26">
        <f>IF(AND(G30= "",H30= ""), 0, ROUND(ROUND(I30, 2) * ROUND(IF(H30="",G30,H30),  0), 2))</f>
        <v>0</v>
      </c>
      <c r="K30" s="7"/>
      <c r="M30" s="27">
        <v>0.2</v>
      </c>
      <c r="Q30" s="7">
        <v>1415</v>
      </c>
    </row>
    <row r="31" spans="1:17" hidden="1" x14ac:dyDescent="0.3">
      <c r="A31" s="7" t="s">
        <v>44</v>
      </c>
    </row>
    <row r="32" spans="1:17" ht="27.15" customHeight="1" x14ac:dyDescent="0.3">
      <c r="A32" s="7">
        <v>9</v>
      </c>
      <c r="B32" s="21" t="s">
        <v>64</v>
      </c>
      <c r="C32" s="62" t="s">
        <v>65</v>
      </c>
      <c r="D32" s="63"/>
      <c r="E32" s="63"/>
      <c r="F32" s="23" t="s">
        <v>11</v>
      </c>
      <c r="G32" s="24">
        <v>2</v>
      </c>
      <c r="H32" s="24"/>
      <c r="I32" s="25"/>
      <c r="J32" s="26">
        <f>IF(AND(G32= "",H32= ""), 0, ROUND(ROUND(I32, 2) * ROUND(IF(H32="",G32,H32),  0), 2))</f>
        <v>0</v>
      </c>
      <c r="K32" s="7"/>
      <c r="M32" s="27">
        <v>0.2</v>
      </c>
      <c r="Q32" s="7">
        <v>1415</v>
      </c>
    </row>
    <row r="33" spans="1:17" hidden="1" x14ac:dyDescent="0.3">
      <c r="A33" s="7" t="s">
        <v>44</v>
      </c>
    </row>
    <row r="34" spans="1:17" ht="27.15" customHeight="1" x14ac:dyDescent="0.3">
      <c r="A34" s="7">
        <v>9</v>
      </c>
      <c r="B34" s="21" t="s">
        <v>66</v>
      </c>
      <c r="C34" s="62" t="s">
        <v>67</v>
      </c>
      <c r="D34" s="63"/>
      <c r="E34" s="63"/>
      <c r="F34" s="23" t="s">
        <v>11</v>
      </c>
      <c r="G34" s="24">
        <v>19</v>
      </c>
      <c r="H34" s="24"/>
      <c r="I34" s="25"/>
      <c r="J34" s="26">
        <f>IF(AND(G34= "",H34= ""), 0, ROUND(ROUND(I34, 2) * ROUND(IF(H34="",G34,H34),  0), 2))</f>
        <v>0</v>
      </c>
      <c r="K34" s="7"/>
      <c r="M34" s="27">
        <v>0.2</v>
      </c>
      <c r="Q34" s="7">
        <v>1415</v>
      </c>
    </row>
    <row r="35" spans="1:17" hidden="1" x14ac:dyDescent="0.3">
      <c r="A35" s="7" t="s">
        <v>44</v>
      </c>
    </row>
    <row r="36" spans="1:17" ht="51.75" customHeight="1" x14ac:dyDescent="0.3">
      <c r="A36" s="7">
        <v>9</v>
      </c>
      <c r="B36" s="21" t="s">
        <v>68</v>
      </c>
      <c r="C36" s="62" t="s">
        <v>69</v>
      </c>
      <c r="D36" s="63"/>
      <c r="E36" s="63"/>
      <c r="F36" s="23" t="s">
        <v>11</v>
      </c>
      <c r="G36" s="24">
        <v>19</v>
      </c>
      <c r="H36" s="24"/>
      <c r="I36" s="25"/>
      <c r="J36" s="26">
        <f>IF(AND(G36= "",H36= ""), 0, ROUND(ROUND(I36, 2) * ROUND(IF(H36="",G36,H36),  0), 2))</f>
        <v>0</v>
      </c>
      <c r="K36" s="7" t="s">
        <v>70</v>
      </c>
      <c r="L36" s="7">
        <v>35619</v>
      </c>
      <c r="M36" s="27">
        <v>0.2</v>
      </c>
      <c r="Q36" s="7">
        <v>1415</v>
      </c>
    </row>
    <row r="37" spans="1:17" hidden="1" x14ac:dyDescent="0.3">
      <c r="A37" s="7" t="s">
        <v>44</v>
      </c>
    </row>
    <row r="38" spans="1:17" ht="27.15" customHeight="1" x14ac:dyDescent="0.3">
      <c r="A38" s="7">
        <v>9</v>
      </c>
      <c r="B38" s="21" t="s">
        <v>71</v>
      </c>
      <c r="C38" s="62" t="s">
        <v>72</v>
      </c>
      <c r="D38" s="63"/>
      <c r="E38" s="63"/>
      <c r="F38" s="23" t="s">
        <v>11</v>
      </c>
      <c r="G38" s="24">
        <v>1</v>
      </c>
      <c r="H38" s="24"/>
      <c r="I38" s="25"/>
      <c r="J38" s="26">
        <f>IF(AND(G38= "",H38= ""), 0, ROUND(ROUND(I38, 2) * ROUND(IF(H38="",G38,H38),  0), 2))</f>
        <v>0</v>
      </c>
      <c r="K38" s="7"/>
      <c r="M38" s="27">
        <v>0.2</v>
      </c>
      <c r="Q38" s="7">
        <v>1415</v>
      </c>
    </row>
    <row r="39" spans="1:17" hidden="1" x14ac:dyDescent="0.3">
      <c r="A39" s="7" t="s">
        <v>73</v>
      </c>
    </row>
    <row r="40" spans="1:17" hidden="1" x14ac:dyDescent="0.3">
      <c r="A40" s="7" t="s">
        <v>74</v>
      </c>
    </row>
    <row r="41" spans="1:17" hidden="1" x14ac:dyDescent="0.3">
      <c r="A41" s="7" t="s">
        <v>44</v>
      </c>
    </row>
    <row r="42" spans="1:17" ht="27.15" customHeight="1" x14ac:dyDescent="0.3">
      <c r="A42" s="7">
        <v>9</v>
      </c>
      <c r="B42" s="21" t="s">
        <v>75</v>
      </c>
      <c r="C42" s="62" t="s">
        <v>76</v>
      </c>
      <c r="D42" s="63"/>
      <c r="E42" s="63"/>
      <c r="F42" s="23" t="s">
        <v>43</v>
      </c>
      <c r="G42" s="24">
        <v>1</v>
      </c>
      <c r="H42" s="24"/>
      <c r="I42" s="25"/>
      <c r="J42" s="26">
        <f>IF(AND(G42= "",H42= ""), 0, ROUND(ROUND(I42, 2) * ROUND(IF(H42="",G42,H42),  0), 2))</f>
        <v>0</v>
      </c>
      <c r="K42" s="7"/>
      <c r="M42" s="27">
        <v>0.2</v>
      </c>
      <c r="Q42" s="7">
        <v>1415</v>
      </c>
    </row>
    <row r="43" spans="1:17" hidden="1" x14ac:dyDescent="0.3">
      <c r="A43" s="7" t="s">
        <v>73</v>
      </c>
    </row>
    <row r="44" spans="1:17" hidden="1" x14ac:dyDescent="0.3">
      <c r="A44" s="7" t="s">
        <v>74</v>
      </c>
    </row>
    <row r="45" spans="1:17" hidden="1" x14ac:dyDescent="0.3">
      <c r="A45" s="7" t="s">
        <v>44</v>
      </c>
    </row>
    <row r="46" spans="1:17" hidden="1" x14ac:dyDescent="0.3">
      <c r="A46" s="7" t="s">
        <v>45</v>
      </c>
    </row>
    <row r="47" spans="1:17" x14ac:dyDescent="0.3">
      <c r="A47" s="7" t="s">
        <v>46</v>
      </c>
      <c r="B47" s="22"/>
      <c r="C47" s="64"/>
      <c r="D47" s="64"/>
      <c r="E47" s="64"/>
      <c r="J47" s="22"/>
    </row>
    <row r="48" spans="1:17" x14ac:dyDescent="0.3">
      <c r="B48" s="22"/>
      <c r="C48" s="67" t="s">
        <v>50</v>
      </c>
      <c r="D48" s="68"/>
      <c r="E48" s="68"/>
      <c r="F48" s="65"/>
      <c r="G48" s="65"/>
      <c r="H48" s="65"/>
      <c r="I48" s="65"/>
      <c r="J48" s="66"/>
    </row>
    <row r="49" spans="1:17" x14ac:dyDescent="0.3">
      <c r="B49" s="22"/>
      <c r="C49" s="70"/>
      <c r="D49" s="42"/>
      <c r="E49" s="42"/>
      <c r="F49" s="42"/>
      <c r="G49" s="42"/>
      <c r="H49" s="42"/>
      <c r="I49" s="42"/>
      <c r="J49" s="69"/>
    </row>
    <row r="50" spans="1:17" x14ac:dyDescent="0.3">
      <c r="B50" s="22"/>
      <c r="C50" s="73" t="s">
        <v>47</v>
      </c>
      <c r="D50" s="74"/>
      <c r="E50" s="74"/>
      <c r="F50" s="71">
        <f>SUMIF(K18:K47, IF(K17="","",K17), J18:J47)</f>
        <v>0</v>
      </c>
      <c r="G50" s="71"/>
      <c r="H50" s="71"/>
      <c r="I50" s="71"/>
      <c r="J50" s="72"/>
    </row>
    <row r="51" spans="1:17" ht="16.95" customHeight="1" x14ac:dyDescent="0.3">
      <c r="B51" s="22"/>
      <c r="C51" s="73" t="s">
        <v>48</v>
      </c>
      <c r="D51" s="74"/>
      <c r="E51" s="74"/>
      <c r="F51" s="71">
        <f>ROUND(SUMIF(K18:K47, IF(K17="","",K17), J18:J47) * 0.2, 2)</f>
        <v>0</v>
      </c>
      <c r="G51" s="71"/>
      <c r="H51" s="71"/>
      <c r="I51" s="71"/>
      <c r="J51" s="72"/>
    </row>
    <row r="52" spans="1:17" x14ac:dyDescent="0.3">
      <c r="B52" s="22"/>
      <c r="C52" s="77" t="s">
        <v>49</v>
      </c>
      <c r="D52" s="78"/>
      <c r="E52" s="78"/>
      <c r="F52" s="75">
        <f>SUM(F50:F51)</f>
        <v>0</v>
      </c>
      <c r="G52" s="75"/>
      <c r="H52" s="75"/>
      <c r="I52" s="75"/>
      <c r="J52" s="76"/>
    </row>
    <row r="53" spans="1:17" ht="18.600000000000001" customHeight="1" x14ac:dyDescent="0.3">
      <c r="A53" s="7">
        <v>3</v>
      </c>
      <c r="B53" s="16">
        <v>3</v>
      </c>
      <c r="C53" s="60" t="s">
        <v>77</v>
      </c>
      <c r="D53" s="60"/>
      <c r="E53" s="60"/>
      <c r="F53" s="17"/>
      <c r="G53" s="17"/>
      <c r="H53" s="17"/>
      <c r="I53" s="17"/>
      <c r="J53" s="18"/>
      <c r="K53" s="7"/>
    </row>
    <row r="54" spans="1:17" ht="18" customHeight="1" x14ac:dyDescent="0.3">
      <c r="A54" s="7">
        <v>4</v>
      </c>
      <c r="B54" s="16" t="s">
        <v>78</v>
      </c>
      <c r="C54" s="61" t="s">
        <v>79</v>
      </c>
      <c r="D54" s="61"/>
      <c r="E54" s="61"/>
      <c r="F54" s="19"/>
      <c r="G54" s="19"/>
      <c r="H54" s="19"/>
      <c r="I54" s="19"/>
      <c r="J54" s="20"/>
      <c r="K54" s="7"/>
    </row>
    <row r="55" spans="1:17" hidden="1" x14ac:dyDescent="0.3">
      <c r="A55" s="7" t="s">
        <v>41</v>
      </c>
    </row>
    <row r="56" spans="1:17" ht="27.15" customHeight="1" x14ac:dyDescent="0.3">
      <c r="A56" s="7">
        <v>9</v>
      </c>
      <c r="B56" s="21" t="s">
        <v>80</v>
      </c>
      <c r="C56" s="62" t="s">
        <v>81</v>
      </c>
      <c r="D56" s="63"/>
      <c r="E56" s="63"/>
      <c r="F56" s="23" t="s">
        <v>11</v>
      </c>
      <c r="G56" s="24">
        <v>2</v>
      </c>
      <c r="H56" s="24"/>
      <c r="I56" s="25"/>
      <c r="J56" s="26">
        <f>IF(AND(G56= "",H56= ""), 0, ROUND(ROUND(I56, 2) * ROUND(IF(H56="",G56,H56),  0), 2))</f>
        <v>0</v>
      </c>
      <c r="K56" s="7"/>
      <c r="M56" s="27">
        <v>0.2</v>
      </c>
      <c r="Q56" s="7">
        <v>1415</v>
      </c>
    </row>
    <row r="57" spans="1:17" hidden="1" x14ac:dyDescent="0.3">
      <c r="A57" s="7" t="s">
        <v>44</v>
      </c>
    </row>
    <row r="58" spans="1:17" ht="27.15" customHeight="1" x14ac:dyDescent="0.3">
      <c r="A58" s="7">
        <v>9</v>
      </c>
      <c r="B58" s="21" t="s">
        <v>82</v>
      </c>
      <c r="C58" s="62" t="s">
        <v>83</v>
      </c>
      <c r="D58" s="63"/>
      <c r="E58" s="63"/>
      <c r="F58" s="23" t="s">
        <v>11</v>
      </c>
      <c r="G58" s="24">
        <v>8</v>
      </c>
      <c r="H58" s="24"/>
      <c r="I58" s="25"/>
      <c r="J58" s="26">
        <f>IF(AND(G58= "",H58= ""), 0, ROUND(ROUND(I58, 2) * ROUND(IF(H58="",G58,H58),  0), 2))</f>
        <v>0</v>
      </c>
      <c r="K58" s="7"/>
      <c r="M58" s="27">
        <v>0.2</v>
      </c>
      <c r="Q58" s="7">
        <v>1415</v>
      </c>
    </row>
    <row r="59" spans="1:17" hidden="1" x14ac:dyDescent="0.3">
      <c r="A59" s="7" t="s">
        <v>44</v>
      </c>
    </row>
    <row r="60" spans="1:17" hidden="1" x14ac:dyDescent="0.3">
      <c r="A60" s="7" t="s">
        <v>45</v>
      </c>
    </row>
    <row r="61" spans="1:17" x14ac:dyDescent="0.3">
      <c r="A61" s="7" t="s">
        <v>46</v>
      </c>
      <c r="B61" s="22"/>
      <c r="C61" s="64"/>
      <c r="D61" s="64"/>
      <c r="E61" s="64"/>
      <c r="J61" s="22"/>
    </row>
    <row r="62" spans="1:17" x14ac:dyDescent="0.3">
      <c r="B62" s="22"/>
      <c r="C62" s="67" t="s">
        <v>77</v>
      </c>
      <c r="D62" s="68"/>
      <c r="E62" s="68"/>
      <c r="F62" s="65"/>
      <c r="G62" s="65"/>
      <c r="H62" s="65"/>
      <c r="I62" s="65"/>
      <c r="J62" s="66"/>
    </row>
    <row r="63" spans="1:17" x14ac:dyDescent="0.3">
      <c r="B63" s="22"/>
      <c r="C63" s="70"/>
      <c r="D63" s="42"/>
      <c r="E63" s="42"/>
      <c r="F63" s="42"/>
      <c r="G63" s="42"/>
      <c r="H63" s="42"/>
      <c r="I63" s="42"/>
      <c r="J63" s="69"/>
    </row>
    <row r="64" spans="1:17" x14ac:dyDescent="0.3">
      <c r="B64" s="22"/>
      <c r="C64" s="73" t="s">
        <v>47</v>
      </c>
      <c r="D64" s="74"/>
      <c r="E64" s="74"/>
      <c r="F64" s="71">
        <f>SUMIF(K54:K61, IF(K53="","",K53), J54:J61)</f>
        <v>0</v>
      </c>
      <c r="G64" s="71"/>
      <c r="H64" s="71"/>
      <c r="I64" s="71"/>
      <c r="J64" s="72"/>
    </row>
    <row r="65" spans="1:17" ht="16.95" customHeight="1" x14ac:dyDescent="0.3">
      <c r="B65" s="22"/>
      <c r="C65" s="73" t="s">
        <v>48</v>
      </c>
      <c r="D65" s="74"/>
      <c r="E65" s="74"/>
      <c r="F65" s="71">
        <f>ROUND(SUMIF(K54:K61, IF(K53="","",K53), J54:J61) * 0.2, 2)</f>
        <v>0</v>
      </c>
      <c r="G65" s="71"/>
      <c r="H65" s="71"/>
      <c r="I65" s="71"/>
      <c r="J65" s="72"/>
    </row>
    <row r="66" spans="1:17" x14ac:dyDescent="0.3">
      <c r="B66" s="22"/>
      <c r="C66" s="77" t="s">
        <v>49</v>
      </c>
      <c r="D66" s="78"/>
      <c r="E66" s="78"/>
      <c r="F66" s="75">
        <f>SUM(F64:F65)</f>
        <v>0</v>
      </c>
      <c r="G66" s="75"/>
      <c r="H66" s="75"/>
      <c r="I66" s="75"/>
      <c r="J66" s="76"/>
    </row>
    <row r="67" spans="1:17" ht="18.600000000000001" customHeight="1" x14ac:dyDescent="0.3">
      <c r="A67" s="7">
        <v>3</v>
      </c>
      <c r="B67" s="16">
        <v>4</v>
      </c>
      <c r="C67" s="60" t="s">
        <v>84</v>
      </c>
      <c r="D67" s="60"/>
      <c r="E67" s="60"/>
      <c r="F67" s="17"/>
      <c r="G67" s="17"/>
      <c r="H67" s="17"/>
      <c r="I67" s="17"/>
      <c r="J67" s="18"/>
      <c r="K67" s="7"/>
    </row>
    <row r="68" spans="1:17" ht="18" customHeight="1" x14ac:dyDescent="0.3">
      <c r="A68" s="7">
        <v>4</v>
      </c>
      <c r="B68" s="16" t="s">
        <v>85</v>
      </c>
      <c r="C68" s="61" t="s">
        <v>86</v>
      </c>
      <c r="D68" s="61"/>
      <c r="E68" s="61"/>
      <c r="F68" s="19"/>
      <c r="G68" s="19"/>
      <c r="H68" s="19"/>
      <c r="I68" s="19"/>
      <c r="J68" s="20"/>
      <c r="K68" s="7"/>
    </row>
    <row r="69" spans="1:17" hidden="1" x14ac:dyDescent="0.3">
      <c r="A69" s="7" t="s">
        <v>41</v>
      </c>
    </row>
    <row r="70" spans="1:17" x14ac:dyDescent="0.3">
      <c r="A70" s="7">
        <v>9</v>
      </c>
      <c r="B70" s="21" t="s">
        <v>87</v>
      </c>
      <c r="C70" s="62" t="s">
        <v>86</v>
      </c>
      <c r="D70" s="63"/>
      <c r="E70" s="63"/>
      <c r="F70" s="23" t="s">
        <v>88</v>
      </c>
      <c r="G70" s="30">
        <v>10</v>
      </c>
      <c r="H70" s="30"/>
      <c r="I70" s="25"/>
      <c r="J70" s="26">
        <f>IF(AND(G70= "",H70= ""), 0, ROUND(ROUND(I70, 2) * ROUND(IF(H70="",G70,H70),  1), 2))</f>
        <v>0</v>
      </c>
      <c r="K70" s="7"/>
      <c r="M70" s="27">
        <v>0.2</v>
      </c>
      <c r="Q70" s="7">
        <v>1415</v>
      </c>
    </row>
    <row r="71" spans="1:17" hidden="1" x14ac:dyDescent="0.3">
      <c r="A71" s="7" t="s">
        <v>44</v>
      </c>
    </row>
    <row r="72" spans="1:17" hidden="1" x14ac:dyDescent="0.3">
      <c r="A72" s="7" t="s">
        <v>45</v>
      </c>
    </row>
    <row r="73" spans="1:17" ht="18" customHeight="1" x14ac:dyDescent="0.3">
      <c r="A73" s="7">
        <v>4</v>
      </c>
      <c r="B73" s="16" t="s">
        <v>89</v>
      </c>
      <c r="C73" s="61" t="s">
        <v>90</v>
      </c>
      <c r="D73" s="61"/>
      <c r="E73" s="61"/>
      <c r="F73" s="19"/>
      <c r="G73" s="19"/>
      <c r="H73" s="19"/>
      <c r="I73" s="19"/>
      <c r="J73" s="20"/>
      <c r="K73" s="7"/>
    </row>
    <row r="74" spans="1:17" hidden="1" x14ac:dyDescent="0.3">
      <c r="A74" s="7" t="s">
        <v>41</v>
      </c>
    </row>
    <row r="75" spans="1:17" x14ac:dyDescent="0.3">
      <c r="A75" s="7">
        <v>9</v>
      </c>
      <c r="B75" s="21" t="s">
        <v>91</v>
      </c>
      <c r="C75" s="62" t="s">
        <v>90</v>
      </c>
      <c r="D75" s="63"/>
      <c r="E75" s="63"/>
      <c r="F75" s="23" t="s">
        <v>43</v>
      </c>
      <c r="G75" s="24">
        <v>1</v>
      </c>
      <c r="H75" s="24"/>
      <c r="I75" s="25"/>
      <c r="J75" s="26">
        <f>IF(AND(G75= "",H75= ""), 0, ROUND(ROUND(I75, 2) * ROUND(IF(H75="",G75,H75),  0), 2))</f>
        <v>0</v>
      </c>
      <c r="K75" s="7"/>
      <c r="M75" s="27">
        <v>0.2</v>
      </c>
      <c r="Q75" s="7">
        <v>1415</v>
      </c>
    </row>
    <row r="76" spans="1:17" hidden="1" x14ac:dyDescent="0.3">
      <c r="A76" s="7" t="s">
        <v>44</v>
      </c>
    </row>
    <row r="77" spans="1:17" hidden="1" x14ac:dyDescent="0.3">
      <c r="A77" s="7" t="s">
        <v>45</v>
      </c>
    </row>
    <row r="78" spans="1:17" x14ac:dyDescent="0.3">
      <c r="A78" s="7" t="s">
        <v>46</v>
      </c>
      <c r="B78" s="22"/>
      <c r="C78" s="64"/>
      <c r="D78" s="64"/>
      <c r="E78" s="64"/>
      <c r="J78" s="22"/>
    </row>
    <row r="79" spans="1:17" x14ac:dyDescent="0.3">
      <c r="B79" s="22"/>
      <c r="C79" s="67" t="s">
        <v>84</v>
      </c>
      <c r="D79" s="68"/>
      <c r="E79" s="68"/>
      <c r="F79" s="65"/>
      <c r="G79" s="65"/>
      <c r="H79" s="65"/>
      <c r="I79" s="65"/>
      <c r="J79" s="66"/>
    </row>
    <row r="80" spans="1:17" x14ac:dyDescent="0.3">
      <c r="B80" s="22"/>
      <c r="C80" s="70"/>
      <c r="D80" s="42"/>
      <c r="E80" s="42"/>
      <c r="F80" s="42"/>
      <c r="G80" s="42"/>
      <c r="H80" s="42"/>
      <c r="I80" s="42"/>
      <c r="J80" s="69"/>
    </row>
    <row r="81" spans="1:10" x14ac:dyDescent="0.3">
      <c r="B81" s="22"/>
      <c r="C81" s="73" t="s">
        <v>47</v>
      </c>
      <c r="D81" s="74"/>
      <c r="E81" s="74"/>
      <c r="F81" s="71">
        <f>SUMIF(K68:K78, IF(K67="","",K67), J68:J78)</f>
        <v>0</v>
      </c>
      <c r="G81" s="71"/>
      <c r="H81" s="71"/>
      <c r="I81" s="71"/>
      <c r="J81" s="72"/>
    </row>
    <row r="82" spans="1:10" ht="16.95" customHeight="1" x14ac:dyDescent="0.3">
      <c r="B82" s="22"/>
      <c r="C82" s="73" t="s">
        <v>48</v>
      </c>
      <c r="D82" s="74"/>
      <c r="E82" s="74"/>
      <c r="F82" s="71">
        <f>ROUND(SUMIF(K68:K78, IF(K67="","",K67), J68:J78) * 0.2, 2)</f>
        <v>0</v>
      </c>
      <c r="G82" s="71"/>
      <c r="H82" s="71"/>
      <c r="I82" s="71"/>
      <c r="J82" s="72"/>
    </row>
    <row r="83" spans="1:10" x14ac:dyDescent="0.3">
      <c r="B83" s="22"/>
      <c r="C83" s="77" t="s">
        <v>49</v>
      </c>
      <c r="D83" s="78"/>
      <c r="E83" s="78"/>
      <c r="F83" s="75">
        <f>SUM(F81:F82)</f>
        <v>0</v>
      </c>
      <c r="G83" s="75"/>
      <c r="H83" s="75"/>
      <c r="I83" s="75"/>
      <c r="J83" s="76"/>
    </row>
    <row r="84" spans="1:10" ht="38.4" customHeight="1" x14ac:dyDescent="0.3">
      <c r="B84" s="3"/>
      <c r="C84" s="79" t="s">
        <v>92</v>
      </c>
      <c r="D84" s="79"/>
      <c r="E84" s="79"/>
      <c r="F84" s="79"/>
      <c r="G84" s="79"/>
      <c r="H84" s="79"/>
      <c r="I84" s="79"/>
      <c r="J84" s="79"/>
    </row>
    <row r="86" spans="1:10" ht="15.6" x14ac:dyDescent="0.3">
      <c r="C86" s="80" t="s">
        <v>93</v>
      </c>
      <c r="D86" s="80"/>
      <c r="E86" s="80"/>
      <c r="F86" s="80"/>
      <c r="G86" s="80"/>
      <c r="H86" s="80"/>
      <c r="I86" s="80"/>
      <c r="J86" s="80"/>
    </row>
    <row r="87" spans="1:10" ht="16.95" customHeight="1" x14ac:dyDescent="0.3">
      <c r="C87" s="82" t="s">
        <v>94</v>
      </c>
      <c r="D87" s="83"/>
      <c r="E87" s="83"/>
      <c r="F87" s="81">
        <f>SUMIF(K8:K8, "", J8:J8)</f>
        <v>0</v>
      </c>
      <c r="G87" s="81"/>
      <c r="H87" s="81"/>
      <c r="I87" s="81"/>
      <c r="J87" s="81"/>
    </row>
    <row r="88" spans="1:10" ht="16.95" customHeight="1" x14ac:dyDescent="0.3">
      <c r="C88" s="82" t="s">
        <v>95</v>
      </c>
      <c r="D88" s="83"/>
      <c r="E88" s="83"/>
      <c r="F88" s="81">
        <f>SUMIF(K22:K42, "", J22:J42)</f>
        <v>0</v>
      </c>
      <c r="G88" s="81"/>
      <c r="H88" s="81"/>
      <c r="I88" s="81"/>
      <c r="J88" s="81"/>
    </row>
    <row r="89" spans="1:10" ht="16.95" customHeight="1" x14ac:dyDescent="0.3">
      <c r="C89" s="82" t="s">
        <v>96</v>
      </c>
      <c r="D89" s="83"/>
      <c r="E89" s="83"/>
      <c r="F89" s="81">
        <f>SUMIF(K56:K58, "", J56:J58)</f>
        <v>0</v>
      </c>
      <c r="G89" s="81"/>
      <c r="H89" s="81"/>
      <c r="I89" s="81"/>
      <c r="J89" s="81"/>
    </row>
    <row r="90" spans="1:10" ht="16.95" customHeight="1" x14ac:dyDescent="0.3">
      <c r="C90" s="82" t="s">
        <v>97</v>
      </c>
      <c r="D90" s="83"/>
      <c r="E90" s="83"/>
      <c r="F90" s="81">
        <f>SUMIF(K70:K75, "", J70:J75)</f>
        <v>0</v>
      </c>
      <c r="G90" s="81"/>
      <c r="H90" s="81"/>
      <c r="I90" s="81"/>
      <c r="J90" s="81"/>
    </row>
    <row r="91" spans="1:10" ht="27.15" customHeight="1" x14ac:dyDescent="0.3">
      <c r="C91" s="84" t="s">
        <v>98</v>
      </c>
      <c r="D91" s="85"/>
      <c r="E91" s="85"/>
      <c r="F91" s="31"/>
      <c r="G91" s="31"/>
      <c r="H91" s="31"/>
      <c r="I91" s="31"/>
      <c r="J91" s="32"/>
    </row>
    <row r="92" spans="1:10" x14ac:dyDescent="0.3">
      <c r="C92" s="86"/>
      <c r="D92" s="87"/>
      <c r="E92" s="87"/>
      <c r="F92" s="87"/>
      <c r="G92" s="87"/>
      <c r="H92" s="87"/>
      <c r="I92" s="87"/>
      <c r="J92" s="88"/>
    </row>
    <row r="93" spans="1:10" x14ac:dyDescent="0.3">
      <c r="A93" s="33"/>
      <c r="C93" s="89" t="s">
        <v>47</v>
      </c>
      <c r="D93" s="42"/>
      <c r="E93" s="42"/>
      <c r="F93" s="90">
        <f>SUMIF(K5:K84, IF(K4="","",K4), J5:J84)</f>
        <v>0</v>
      </c>
      <c r="G93" s="91"/>
      <c r="H93" s="91"/>
      <c r="I93" s="91"/>
      <c r="J93" s="92"/>
    </row>
    <row r="94" spans="1:10" x14ac:dyDescent="0.3">
      <c r="A94" s="33"/>
      <c r="C94" s="89" t="s">
        <v>48</v>
      </c>
      <c r="D94" s="42"/>
      <c r="E94" s="42"/>
      <c r="F94" s="90">
        <f>ROUND(SUMIF(K5:K84, IF(K4="","",K4), J5:J84) * 0.2, 2)</f>
        <v>0</v>
      </c>
      <c r="G94" s="91"/>
      <c r="H94" s="91"/>
      <c r="I94" s="91"/>
      <c r="J94" s="92"/>
    </row>
    <row r="95" spans="1:10" x14ac:dyDescent="0.3">
      <c r="C95" s="93" t="s">
        <v>49</v>
      </c>
      <c r="D95" s="94"/>
      <c r="E95" s="94"/>
      <c r="F95" s="95">
        <f>SUM(F93:F94)</f>
        <v>0</v>
      </c>
      <c r="G95" s="96"/>
      <c r="H95" s="96"/>
      <c r="I95" s="96"/>
      <c r="J95" s="97"/>
    </row>
    <row r="96" spans="1:10" x14ac:dyDescent="0.3">
      <c r="C96" s="98"/>
      <c r="D96" s="64"/>
      <c r="E96" s="64"/>
      <c r="F96" s="64"/>
      <c r="G96" s="64"/>
      <c r="H96" s="64"/>
      <c r="I96" s="64"/>
      <c r="J96" s="64"/>
    </row>
    <row r="97" spans="1:13" x14ac:dyDescent="0.3">
      <c r="C97" s="99" t="s">
        <v>99</v>
      </c>
      <c r="D97" s="64"/>
      <c r="E97" s="64"/>
      <c r="F97" s="64"/>
      <c r="G97" s="64"/>
      <c r="H97" s="64"/>
      <c r="I97" s="64"/>
      <c r="J97" s="64"/>
    </row>
    <row r="98" spans="1:13" x14ac:dyDescent="0.3">
      <c r="C98" s="94" t="str">
        <f>IF(Paramètres!AA2&lt;&gt;"",Paramètres!AA2,"")</f>
        <v xml:space="preserve">Zéro euro </v>
      </c>
      <c r="D98" s="94"/>
      <c r="E98" s="94"/>
      <c r="F98" s="94"/>
      <c r="G98" s="94"/>
      <c r="H98" s="94"/>
      <c r="I98" s="94"/>
      <c r="J98" s="94"/>
    </row>
    <row r="99" spans="1:13" x14ac:dyDescent="0.3">
      <c r="C99" s="94"/>
      <c r="D99" s="94"/>
      <c r="E99" s="94"/>
      <c r="F99" s="94"/>
      <c r="G99" s="94"/>
      <c r="H99" s="94"/>
      <c r="I99" s="94"/>
      <c r="J99" s="94"/>
    </row>
    <row r="101" spans="1:13" ht="15.6" x14ac:dyDescent="0.3">
      <c r="C101" s="80" t="s">
        <v>100</v>
      </c>
      <c r="D101" s="80"/>
      <c r="E101" s="80"/>
      <c r="F101" s="80"/>
      <c r="G101" s="80"/>
      <c r="H101" s="80"/>
      <c r="I101" s="80"/>
      <c r="J101" s="80"/>
    </row>
    <row r="102" spans="1:13" x14ac:dyDescent="0.3">
      <c r="C102" s="74" t="s">
        <v>101</v>
      </c>
      <c r="D102" s="74"/>
      <c r="E102" s="74"/>
      <c r="L102" s="7">
        <v>3</v>
      </c>
    </row>
    <row r="103" spans="1:13" x14ac:dyDescent="0.3">
      <c r="C103" s="100" t="s">
        <v>102</v>
      </c>
      <c r="D103" s="100"/>
      <c r="E103" s="100"/>
      <c r="F103" s="101">
        <f>SUMIF(L5:L84,L103, J5:J84)</f>
        <v>0</v>
      </c>
      <c r="G103" s="101"/>
      <c r="H103" s="101"/>
      <c r="I103" s="101"/>
      <c r="J103" s="101"/>
      <c r="K103" s="7">
        <v>3</v>
      </c>
      <c r="L103" s="7">
        <v>35619</v>
      </c>
    </row>
    <row r="104" spans="1:13" hidden="1" x14ac:dyDescent="0.3">
      <c r="A104" s="7">
        <v>0.2</v>
      </c>
      <c r="C104" s="35" t="str">
        <f>"	- dont T.V.A. à 20% sur " &amp;ROUND((SUMPRODUCT((L5:L84=L103)*1, J5:J84,(M5:M84=A104)*1)), 2)&amp; "€ :"</f>
        <v xml:space="preserve">	- dont T.V.A. à 20% sur 0€ :</v>
      </c>
      <c r="D104" s="35"/>
      <c r="E104" s="35"/>
      <c r="F104" s="102"/>
      <c r="G104" s="102"/>
      <c r="H104" s="102"/>
      <c r="I104" s="102"/>
      <c r="J104" s="102"/>
      <c r="K104" s="7">
        <v>3</v>
      </c>
      <c r="M104" s="7">
        <f>ROUND((SUMPRODUCT((L5:L84=L103)*1, J5:J84,(M5:M84=A104)*1))*A104, 2)</f>
        <v>0</v>
      </c>
    </row>
    <row r="105" spans="1:13" x14ac:dyDescent="0.3">
      <c r="C105" s="100" t="s">
        <v>103</v>
      </c>
      <c r="D105" s="100"/>
      <c r="E105" s="100"/>
      <c r="F105" s="34"/>
      <c r="G105" s="34"/>
      <c r="H105" s="34"/>
      <c r="I105" s="34"/>
      <c r="J105" s="34"/>
    </row>
    <row r="106" spans="1:13" x14ac:dyDescent="0.3">
      <c r="C106" s="103" t="s">
        <v>104</v>
      </c>
      <c r="D106" s="103"/>
      <c r="E106" s="103"/>
      <c r="F106" s="101">
        <f>SUM(F103:F104)</f>
        <v>0</v>
      </c>
      <c r="G106" s="101"/>
      <c r="H106" s="101"/>
      <c r="I106" s="101"/>
      <c r="J106" s="101"/>
    </row>
    <row r="107" spans="1:13" x14ac:dyDescent="0.3">
      <c r="C107" s="103" t="s">
        <v>105</v>
      </c>
      <c r="D107" s="103"/>
      <c r="E107" s="103"/>
      <c r="F107" s="101">
        <f>SUM(M103:M104)</f>
        <v>0</v>
      </c>
      <c r="G107" s="101"/>
      <c r="H107" s="101"/>
      <c r="I107" s="101"/>
      <c r="J107" s="101"/>
    </row>
    <row r="108" spans="1:13" x14ac:dyDescent="0.3">
      <c r="C108" s="103" t="s">
        <v>106</v>
      </c>
      <c r="D108" s="103"/>
      <c r="E108" s="103"/>
      <c r="F108" s="101">
        <f>SUM(F106:F107)</f>
        <v>0</v>
      </c>
      <c r="G108" s="101"/>
      <c r="H108" s="101"/>
      <c r="I108" s="101"/>
      <c r="J108" s="101"/>
    </row>
    <row r="110" spans="1:13" ht="56.7" customHeight="1" x14ac:dyDescent="0.3">
      <c r="F110" s="100" t="s">
        <v>107</v>
      </c>
      <c r="G110" s="100"/>
      <c r="H110" s="100"/>
      <c r="I110" s="100"/>
      <c r="J110" s="100"/>
    </row>
    <row r="112" spans="1:13" ht="85.05" customHeight="1" x14ac:dyDescent="0.3">
      <c r="C112" s="104" t="s">
        <v>108</v>
      </c>
      <c r="D112" s="104"/>
      <c r="F112" s="104" t="s">
        <v>109</v>
      </c>
      <c r="G112" s="104"/>
      <c r="H112" s="104"/>
      <c r="I112" s="104"/>
      <c r="J112" s="104"/>
    </row>
    <row r="113" spans="3:10" x14ac:dyDescent="0.3">
      <c r="C113" s="105"/>
      <c r="D113" s="105"/>
      <c r="E113" s="105"/>
      <c r="F113" s="105"/>
      <c r="G113" s="105"/>
      <c r="H113" s="105"/>
      <c r="I113" s="105"/>
      <c r="J113" s="105"/>
    </row>
  </sheetData>
  <sheetProtection password="E95E" sheet="1" objects="1" selectLockedCells="1"/>
  <mergeCells count="108">
    <mergeCell ref="C108:E108"/>
    <mergeCell ref="F108:J108"/>
    <mergeCell ref="F110:J110"/>
    <mergeCell ref="C112:D112"/>
    <mergeCell ref="F112:J112"/>
    <mergeCell ref="C113:J113"/>
    <mergeCell ref="C102:E102"/>
    <mergeCell ref="C103:E103"/>
    <mergeCell ref="F103:J103"/>
    <mergeCell ref="F104:J104"/>
    <mergeCell ref="C105:E105"/>
    <mergeCell ref="C106:E106"/>
    <mergeCell ref="F106:J106"/>
    <mergeCell ref="C107:E107"/>
    <mergeCell ref="F107:J107"/>
    <mergeCell ref="C94:E94"/>
    <mergeCell ref="F94:J94"/>
    <mergeCell ref="C95:E95"/>
    <mergeCell ref="F95:J95"/>
    <mergeCell ref="C96:J96"/>
    <mergeCell ref="C97:J97"/>
    <mergeCell ref="C98:J98"/>
    <mergeCell ref="C99:J99"/>
    <mergeCell ref="C101:J101"/>
    <mergeCell ref="F88:J88"/>
    <mergeCell ref="C88:E88"/>
    <mergeCell ref="F89:J89"/>
    <mergeCell ref="C89:E89"/>
    <mergeCell ref="F90:J90"/>
    <mergeCell ref="C90:E90"/>
    <mergeCell ref="C91:E91"/>
    <mergeCell ref="C92:J92"/>
    <mergeCell ref="C93:E93"/>
    <mergeCell ref="F93:J93"/>
    <mergeCell ref="F81:J81"/>
    <mergeCell ref="C81:E81"/>
    <mergeCell ref="F82:J82"/>
    <mergeCell ref="C82:E82"/>
    <mergeCell ref="F83:J83"/>
    <mergeCell ref="C83:E83"/>
    <mergeCell ref="C84:J84"/>
    <mergeCell ref="C86:J86"/>
    <mergeCell ref="F87:J87"/>
    <mergeCell ref="C87:E87"/>
    <mergeCell ref="C68:E68"/>
    <mergeCell ref="C70:E70"/>
    <mergeCell ref="C73:E73"/>
    <mergeCell ref="C75:E75"/>
    <mergeCell ref="C78:E78"/>
    <mergeCell ref="F79:J79"/>
    <mergeCell ref="C79:E79"/>
    <mergeCell ref="F80:J80"/>
    <mergeCell ref="C80:E80"/>
    <mergeCell ref="F63:J63"/>
    <mergeCell ref="C63:E63"/>
    <mergeCell ref="F64:J64"/>
    <mergeCell ref="C64:E64"/>
    <mergeCell ref="F65:J65"/>
    <mergeCell ref="C65:E65"/>
    <mergeCell ref="F66:J66"/>
    <mergeCell ref="C66:E66"/>
    <mergeCell ref="C67:E67"/>
    <mergeCell ref="F52:J52"/>
    <mergeCell ref="C52:E52"/>
    <mergeCell ref="C53:E53"/>
    <mergeCell ref="C54:E54"/>
    <mergeCell ref="C56:E56"/>
    <mergeCell ref="C58:E58"/>
    <mergeCell ref="C61:E61"/>
    <mergeCell ref="F62:J62"/>
    <mergeCell ref="C62:E62"/>
    <mergeCell ref="C47:E47"/>
    <mergeCell ref="F48:J48"/>
    <mergeCell ref="C48:E48"/>
    <mergeCell ref="F49:J49"/>
    <mergeCell ref="C49:E49"/>
    <mergeCell ref="F50:J50"/>
    <mergeCell ref="C50:E50"/>
    <mergeCell ref="F51:J51"/>
    <mergeCell ref="C51:E51"/>
    <mergeCell ref="C24:E24"/>
    <mergeCell ref="C26:E26"/>
    <mergeCell ref="C28:E28"/>
    <mergeCell ref="C30:E30"/>
    <mergeCell ref="C32:E32"/>
    <mergeCell ref="C34:E34"/>
    <mergeCell ref="C36:E36"/>
    <mergeCell ref="C38:E38"/>
    <mergeCell ref="C42:E42"/>
    <mergeCell ref="F14:J14"/>
    <mergeCell ref="C14:E14"/>
    <mergeCell ref="F15:J15"/>
    <mergeCell ref="C15:E15"/>
    <mergeCell ref="F16:J16"/>
    <mergeCell ref="C16:E16"/>
    <mergeCell ref="C17:E17"/>
    <mergeCell ref="C19:E19"/>
    <mergeCell ref="C22:E22"/>
    <mergeCell ref="C3:E3"/>
    <mergeCell ref="C4:E4"/>
    <mergeCell ref="C5:E5"/>
    <mergeCell ref="C6:E6"/>
    <mergeCell ref="C8:E8"/>
    <mergeCell ref="C11:E11"/>
    <mergeCell ref="F12:J12"/>
    <mergeCell ref="C12:E12"/>
    <mergeCell ref="F13:J13"/>
    <mergeCell ref="C13:E13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&amp;LZ-25024 - AUXERRE - GALERIE ROMANE - Remplacement des menuiseries
 &amp;RDPGF - Lot n°3 MENUISERIE MÉTALLIQUE - SERRURERIE - STORES 
DCE - Edition du 1er/10/2025</oddHeader>
    <oddFooter>&amp;L2bdm Architectes F. DIDIER ACMH&amp;CEdition du 1/10/2025&amp;RPage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28" t="s">
        <v>110</v>
      </c>
      <c r="AA1" s="7">
        <f>IF(DPGF!F95&lt;&gt;"",DPGF!F95,"0")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36" t="s">
        <v>111</v>
      </c>
      <c r="B3" s="34" t="s">
        <v>112</v>
      </c>
      <c r="C3" s="106" t="s">
        <v>137</v>
      </c>
      <c r="D3" s="106"/>
      <c r="E3" s="106"/>
      <c r="F3" s="106"/>
      <c r="G3" s="106"/>
      <c r="H3" s="106"/>
      <c r="I3" s="106"/>
      <c r="J3" s="106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36" t="s">
        <v>113</v>
      </c>
      <c r="B5" s="34" t="s">
        <v>114</v>
      </c>
      <c r="C5" s="106" t="s">
        <v>138</v>
      </c>
      <c r="D5" s="106"/>
      <c r="E5" s="106"/>
      <c r="F5" s="106"/>
      <c r="G5" s="106"/>
      <c r="H5" s="106"/>
      <c r="I5" s="106"/>
      <c r="J5" s="106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36" t="s">
        <v>123</v>
      </c>
      <c r="B7" s="34" t="s">
        <v>124</v>
      </c>
      <c r="C7" s="37" t="s">
        <v>139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36" t="s">
        <v>125</v>
      </c>
      <c r="B9" s="34" t="s">
        <v>126</v>
      </c>
      <c r="C9" s="37" t="s">
        <v>36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36" t="s">
        <v>115</v>
      </c>
      <c r="B11" s="34" t="s">
        <v>116</v>
      </c>
      <c r="C11" s="106" t="s">
        <v>37</v>
      </c>
      <c r="D11" s="106"/>
      <c r="E11" s="106"/>
      <c r="F11" s="106"/>
      <c r="G11" s="106"/>
      <c r="H11" s="106"/>
      <c r="I11" s="106"/>
      <c r="J11" s="106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36" t="s">
        <v>127</v>
      </c>
      <c r="B13" s="34" t="s">
        <v>128</v>
      </c>
      <c r="C13" s="37" t="s">
        <v>140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36" t="s">
        <v>129</v>
      </c>
      <c r="B15" s="34" t="s">
        <v>130</v>
      </c>
      <c r="C15" s="37" t="s">
        <v>141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36" t="s">
        <v>131</v>
      </c>
      <c r="B17" s="34" t="s">
        <v>132</v>
      </c>
      <c r="C17" s="37"/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38">
        <v>0.2</v>
      </c>
      <c r="E19" s="39" t="s">
        <v>133</v>
      </c>
      <c r="AA19" s="7">
        <f>INT((AA5-AA18*100)/10)</f>
        <v>0</v>
      </c>
    </row>
    <row r="20" spans="1:27" ht="12.75" customHeight="1" x14ac:dyDescent="0.3">
      <c r="C20" s="40">
        <v>5.5E-2</v>
      </c>
      <c r="E20" s="39" t="s">
        <v>134</v>
      </c>
      <c r="AA20" s="7">
        <f>AA5-AA18*100-AA19*10</f>
        <v>0</v>
      </c>
    </row>
    <row r="21" spans="1:27" ht="12.75" customHeight="1" x14ac:dyDescent="0.3">
      <c r="C21" s="40">
        <v>0</v>
      </c>
      <c r="E21" s="39" t="s">
        <v>135</v>
      </c>
      <c r="AA21" s="7">
        <f>INT(AA6/10)</f>
        <v>0</v>
      </c>
    </row>
    <row r="22" spans="1:27" ht="12.75" customHeight="1" x14ac:dyDescent="0.3">
      <c r="C22" s="41">
        <v>0</v>
      </c>
      <c r="E22" s="39" t="s">
        <v>136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36" t="s">
        <v>117</v>
      </c>
      <c r="B24" s="34" t="s">
        <v>118</v>
      </c>
      <c r="C24" s="106"/>
      <c r="D24" s="106"/>
      <c r="E24" s="106"/>
      <c r="F24" s="106"/>
      <c r="G24" s="106"/>
      <c r="H24" s="106"/>
      <c r="I24" s="106"/>
      <c r="J24" s="106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36" t="s">
        <v>119</v>
      </c>
      <c r="B26" s="34" t="s">
        <v>120</v>
      </c>
      <c r="C26" s="106" t="s">
        <v>142</v>
      </c>
      <c r="D26" s="106"/>
      <c r="E26" s="106"/>
      <c r="F26" s="106"/>
      <c r="G26" s="106"/>
      <c r="H26" s="106"/>
      <c r="I26" s="106"/>
      <c r="J26" s="106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36" t="s">
        <v>121</v>
      </c>
      <c r="B28" s="34" t="s">
        <v>122</v>
      </c>
      <c r="C28" s="106"/>
      <c r="D28" s="106"/>
      <c r="E28" s="106"/>
      <c r="F28" s="106"/>
      <c r="G28" s="106"/>
      <c r="H28" s="106"/>
      <c r="I28" s="106"/>
      <c r="J28" s="10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143</v>
      </c>
      <c r="B1" s="7" t="s">
        <v>144</v>
      </c>
    </row>
    <row r="2" spans="1:3" x14ac:dyDescent="0.3">
      <c r="A2" s="7" t="s">
        <v>145</v>
      </c>
      <c r="B2" s="7" t="s">
        <v>137</v>
      </c>
    </row>
    <row r="3" spans="1:3" x14ac:dyDescent="0.3">
      <c r="A3" s="7" t="s">
        <v>146</v>
      </c>
      <c r="B3" s="7">
        <v>1</v>
      </c>
    </row>
    <row r="4" spans="1:3" x14ac:dyDescent="0.3">
      <c r="A4" s="7" t="s">
        <v>147</v>
      </c>
      <c r="B4" s="7">
        <v>0</v>
      </c>
    </row>
    <row r="5" spans="1:3" x14ac:dyDescent="0.3">
      <c r="A5" s="7" t="s">
        <v>148</v>
      </c>
      <c r="B5" s="7">
        <v>0</v>
      </c>
    </row>
    <row r="6" spans="1:3" x14ac:dyDescent="0.3">
      <c r="A6" s="7" t="s">
        <v>149</v>
      </c>
      <c r="B6" s="7">
        <v>1</v>
      </c>
    </row>
    <row r="7" spans="1:3" x14ac:dyDescent="0.3">
      <c r="A7" s="7" t="s">
        <v>150</v>
      </c>
      <c r="B7" s="7">
        <v>1</v>
      </c>
    </row>
    <row r="8" spans="1:3" x14ac:dyDescent="0.3">
      <c r="A8" s="7" t="s">
        <v>151</v>
      </c>
      <c r="B8" s="7">
        <v>0</v>
      </c>
    </row>
    <row r="9" spans="1:3" x14ac:dyDescent="0.3">
      <c r="A9" s="7" t="s">
        <v>152</v>
      </c>
      <c r="B9" s="7">
        <v>0</v>
      </c>
    </row>
    <row r="10" spans="1:3" x14ac:dyDescent="0.3">
      <c r="A10" s="7" t="s">
        <v>153</v>
      </c>
      <c r="C10" s="7" t="s">
        <v>154</v>
      </c>
    </row>
    <row r="11" spans="1:3" x14ac:dyDescent="0.3">
      <c r="A11" s="7" t="s">
        <v>155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07" t="s">
        <v>156</v>
      </c>
      <c r="C2" s="107"/>
      <c r="D2" s="107"/>
      <c r="E2" s="107"/>
      <c r="F2" s="107"/>
      <c r="G2" s="107"/>
      <c r="H2" s="107"/>
      <c r="I2" s="107"/>
      <c r="J2" s="107"/>
    </row>
    <row r="4" spans="1:10" ht="12.75" customHeight="1" x14ac:dyDescent="0.3">
      <c r="A4" s="36" t="s">
        <v>111</v>
      </c>
      <c r="B4" s="34" t="s">
        <v>157</v>
      </c>
      <c r="C4" s="108"/>
      <c r="D4" s="108"/>
      <c r="E4" s="108"/>
      <c r="F4" s="108"/>
      <c r="G4" s="108"/>
      <c r="H4" s="108"/>
      <c r="I4" s="108"/>
      <c r="J4" s="108"/>
    </row>
    <row r="6" spans="1:10" ht="12.75" customHeight="1" x14ac:dyDescent="0.3">
      <c r="A6" s="36" t="s">
        <v>113</v>
      </c>
      <c r="B6" s="34" t="s">
        <v>158</v>
      </c>
      <c r="C6" s="108"/>
      <c r="D6" s="108"/>
      <c r="E6" s="108"/>
      <c r="F6" s="108"/>
      <c r="G6" s="108"/>
      <c r="H6" s="108"/>
      <c r="I6" s="108"/>
      <c r="J6" s="108"/>
    </row>
    <row r="8" spans="1:10" ht="12.75" customHeight="1" x14ac:dyDescent="0.3">
      <c r="A8" s="36" t="s">
        <v>123</v>
      </c>
      <c r="B8" s="34" t="s">
        <v>159</v>
      </c>
      <c r="C8" s="108"/>
      <c r="D8" s="108"/>
      <c r="E8" s="108"/>
      <c r="F8" s="108"/>
      <c r="G8" s="108"/>
      <c r="H8" s="108"/>
      <c r="I8" s="108"/>
      <c r="J8" s="108"/>
    </row>
    <row r="10" spans="1:10" ht="12.75" customHeight="1" x14ac:dyDescent="0.3">
      <c r="A10" s="36" t="s">
        <v>125</v>
      </c>
      <c r="B10" s="34" t="s">
        <v>160</v>
      </c>
      <c r="C10" s="109"/>
      <c r="D10" s="109"/>
      <c r="E10" s="109"/>
      <c r="F10" s="109"/>
      <c r="G10" s="109"/>
      <c r="H10" s="109"/>
      <c r="I10" s="109"/>
      <c r="J10" s="109"/>
    </row>
    <row r="12" spans="1:10" ht="12.75" customHeight="1" x14ac:dyDescent="0.3">
      <c r="A12" s="36" t="s">
        <v>115</v>
      </c>
      <c r="B12" s="34" t="s">
        <v>161</v>
      </c>
      <c r="C12" s="108"/>
      <c r="D12" s="108"/>
      <c r="E12" s="108"/>
      <c r="F12" s="108"/>
      <c r="G12" s="108"/>
      <c r="H12" s="108"/>
      <c r="I12" s="108"/>
      <c r="J12" s="108"/>
    </row>
    <row r="14" spans="1:10" ht="12.75" customHeight="1" x14ac:dyDescent="0.3">
      <c r="A14" s="36" t="s">
        <v>127</v>
      </c>
      <c r="B14" s="34" t="s">
        <v>162</v>
      </c>
      <c r="C14" s="108"/>
      <c r="D14" s="108"/>
      <c r="E14" s="108"/>
      <c r="F14" s="108"/>
      <c r="G14" s="108"/>
      <c r="H14" s="108"/>
      <c r="I14" s="108"/>
      <c r="J14" s="108"/>
    </row>
    <row r="16" spans="1:10" ht="12.75" customHeight="1" x14ac:dyDescent="0.3">
      <c r="A16" s="36" t="s">
        <v>129</v>
      </c>
      <c r="B16" s="34" t="s">
        <v>163</v>
      </c>
      <c r="C16" s="108"/>
      <c r="D16" s="108"/>
      <c r="E16" s="108"/>
      <c r="F16" s="108"/>
      <c r="G16" s="108"/>
      <c r="H16" s="108"/>
      <c r="I16" s="108"/>
      <c r="J16" s="108"/>
    </row>
    <row r="18" spans="1:10" ht="12.75" customHeight="1" x14ac:dyDescent="0.3">
      <c r="A18" s="36" t="s">
        <v>131</v>
      </c>
      <c r="B18" s="34" t="s">
        <v>164</v>
      </c>
      <c r="C18" s="110"/>
      <c r="D18" s="110"/>
      <c r="E18" s="110"/>
      <c r="F18" s="110"/>
      <c r="G18" s="110"/>
      <c r="H18" s="110"/>
      <c r="I18" s="110"/>
      <c r="J18" s="110"/>
    </row>
    <row r="20" spans="1:10" ht="12.75" customHeight="1" x14ac:dyDescent="0.3">
      <c r="A20" s="36" t="s">
        <v>165</v>
      </c>
      <c r="B20" s="34" t="s">
        <v>166</v>
      </c>
      <c r="C20" s="110"/>
      <c r="D20" s="110"/>
      <c r="E20" s="110"/>
      <c r="F20" s="110"/>
      <c r="G20" s="110"/>
      <c r="H20" s="110"/>
      <c r="I20" s="110"/>
      <c r="J20" s="110"/>
    </row>
    <row r="22" spans="1:10" ht="12.75" customHeight="1" x14ac:dyDescent="0.3">
      <c r="A22" s="36" t="s">
        <v>117</v>
      </c>
      <c r="B22" s="34" t="s">
        <v>167</v>
      </c>
      <c r="C22" s="110"/>
      <c r="D22" s="110"/>
      <c r="E22" s="110"/>
      <c r="F22" s="110"/>
      <c r="G22" s="110"/>
      <c r="H22" s="110"/>
      <c r="I22" s="110"/>
      <c r="J22" s="110"/>
    </row>
    <row r="24" spans="1:10" ht="12.75" customHeight="1" x14ac:dyDescent="0.3">
      <c r="A24" s="36" t="s">
        <v>119</v>
      </c>
      <c r="B24" s="34" t="s">
        <v>168</v>
      </c>
      <c r="C24" s="108"/>
      <c r="D24" s="108"/>
      <c r="E24" s="108"/>
      <c r="F24" s="108"/>
      <c r="G24" s="108"/>
      <c r="H24" s="108"/>
      <c r="I24" s="108"/>
      <c r="J24" s="108"/>
    </row>
    <row r="28" spans="1:10" ht="60" customHeight="1" x14ac:dyDescent="0.3">
      <c r="A28" s="36" t="s">
        <v>121</v>
      </c>
      <c r="B28" s="34" t="s">
        <v>169</v>
      </c>
      <c r="C28" s="108"/>
      <c r="D28" s="108"/>
      <c r="E28" s="108"/>
      <c r="F28" s="108"/>
      <c r="G28" s="108"/>
      <c r="H28" s="108"/>
      <c r="I28" s="108"/>
      <c r="J28" s="108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Rosario ROMEO</cp:lastModifiedBy>
  <dcterms:created xsi:type="dcterms:W3CDTF">2025-10-01T14:41:06Z</dcterms:created>
  <dcterms:modified xsi:type="dcterms:W3CDTF">2025-10-01T14:42:15Z</dcterms:modified>
</cp:coreProperties>
</file>